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tabRatio="733" activeTab="12"/>
  </bookViews>
  <sheets>
    <sheet name="январь" sheetId="1" r:id="rId1"/>
    <sheet name="февраль" sheetId="2" r:id="rId2"/>
    <sheet name="март" sheetId="3" r:id="rId3"/>
    <sheet name="апрель" sheetId="4" r:id="rId4"/>
    <sheet name="май" sheetId="5" r:id="rId5"/>
    <sheet name="июнь" sheetId="6" r:id="rId6"/>
    <sheet name="июль" sheetId="7" r:id="rId7"/>
    <sheet name="август" sheetId="8" r:id="rId8"/>
    <sheet name="сентябрь" sheetId="9" r:id="rId9"/>
    <sheet name="октябрь" sheetId="10" r:id="rId10"/>
    <sheet name="ноябрь" sheetId="11" r:id="rId11"/>
    <sheet name="декабрь" sheetId="12" r:id="rId12"/>
    <sheet name="год"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code">[1]Инструкция!$B$2</definedName>
    <definedName name="fil">[1]Титульный!$F$23</definedName>
    <definedName name="god">[1]Титульный!$F$14</definedName>
    <definedName name="kvartal">[2]Титульный!$G$8</definedName>
    <definedName name="org">[1]Титульный!$F$21</definedName>
    <definedName name="post_without_enes_name">[2]REESTR_ORG!$X$200:$X$253</definedName>
    <definedName name="prd2_m">[1]Титульный!$F$15</definedName>
    <definedName name="sbwt_name">[2]REESTR_ORG!$H$200:$H$221</definedName>
    <definedName name="tso_name">[2]REESTR_ORG!$A$200:$A$314</definedName>
  </definedNames>
  <calcPr calcId="125725"/>
</workbook>
</file>

<file path=xl/calcChain.xml><?xml version="1.0" encoding="utf-8"?>
<calcChain xmlns="http://schemas.openxmlformats.org/spreadsheetml/2006/main">
  <c r="H141" i="4"/>
  <c r="H141" i="3"/>
  <c r="H141" i="12"/>
  <c r="I144"/>
  <c r="G144"/>
  <c r="G139"/>
  <c r="J136"/>
  <c r="I136"/>
  <c r="H136"/>
  <c r="G136"/>
  <c r="J133"/>
  <c r="I133"/>
  <c r="H133"/>
  <c r="G133"/>
  <c r="G132" s="1"/>
  <c r="J144"/>
  <c r="J128"/>
  <c r="I128"/>
  <c r="H128"/>
  <c r="G128"/>
  <c r="I124"/>
  <c r="H124"/>
  <c r="G122"/>
  <c r="J119"/>
  <c r="I119"/>
  <c r="H119"/>
  <c r="G119"/>
  <c r="J116"/>
  <c r="I116"/>
  <c r="H116"/>
  <c r="G116"/>
  <c r="G115" s="1"/>
  <c r="F113"/>
  <c r="F112"/>
  <c r="J109"/>
  <c r="I109"/>
  <c r="H109"/>
  <c r="G109"/>
  <c r="J108"/>
  <c r="I108"/>
  <c r="H108"/>
  <c r="G108"/>
  <c r="J106"/>
  <c r="I106"/>
  <c r="H106"/>
  <c r="G106"/>
  <c r="J105"/>
  <c r="J104" s="1"/>
  <c r="I105"/>
  <c r="I104" s="1"/>
  <c r="H105"/>
  <c r="H104" s="1"/>
  <c r="G105"/>
  <c r="G104" s="1"/>
  <c r="J102"/>
  <c r="I102"/>
  <c r="H102"/>
  <c r="G102"/>
  <c r="J98"/>
  <c r="I98"/>
  <c r="H98"/>
  <c r="G98"/>
  <c r="J95"/>
  <c r="I95"/>
  <c r="H95"/>
  <c r="G95"/>
  <c r="J92"/>
  <c r="I92"/>
  <c r="H92"/>
  <c r="G92"/>
  <c r="J90"/>
  <c r="I90"/>
  <c r="I88" s="1"/>
  <c r="H90"/>
  <c r="H88" s="1"/>
  <c r="G90"/>
  <c r="E90"/>
  <c r="J88"/>
  <c r="J86"/>
  <c r="I86"/>
  <c r="H86"/>
  <c r="G86"/>
  <c r="E86"/>
  <c r="J85"/>
  <c r="I85"/>
  <c r="H85"/>
  <c r="G85"/>
  <c r="E85"/>
  <c r="J84"/>
  <c r="I84"/>
  <c r="H84"/>
  <c r="G84"/>
  <c r="E84"/>
  <c r="J83"/>
  <c r="J81" s="1"/>
  <c r="J80" s="1"/>
  <c r="I83"/>
  <c r="H83"/>
  <c r="G83"/>
  <c r="E83"/>
  <c r="J77"/>
  <c r="J76"/>
  <c r="I76"/>
  <c r="H76"/>
  <c r="H75" s="1"/>
  <c r="J74"/>
  <c r="I74"/>
  <c r="H74"/>
  <c r="G74"/>
  <c r="J72"/>
  <c r="J70" s="1"/>
  <c r="I72"/>
  <c r="H72"/>
  <c r="G72"/>
  <c r="G70" s="1"/>
  <c r="E72"/>
  <c r="I70"/>
  <c r="H70"/>
  <c r="J67"/>
  <c r="I67"/>
  <c r="H67"/>
  <c r="G67"/>
  <c r="J66"/>
  <c r="I66"/>
  <c r="H66"/>
  <c r="G66"/>
  <c r="F62"/>
  <c r="F61"/>
  <c r="F59"/>
  <c r="F58"/>
  <c r="J57"/>
  <c r="I57"/>
  <c r="H57"/>
  <c r="G57"/>
  <c r="F55"/>
  <c r="G54"/>
  <c r="J51"/>
  <c r="I51"/>
  <c r="H51"/>
  <c r="G51"/>
  <c r="J48"/>
  <c r="I48"/>
  <c r="H48"/>
  <c r="G48"/>
  <c r="J45"/>
  <c r="I45"/>
  <c r="H45"/>
  <c r="G45"/>
  <c r="F43"/>
  <c r="J41"/>
  <c r="I41"/>
  <c r="H41"/>
  <c r="G41"/>
  <c r="F39"/>
  <c r="F38"/>
  <c r="F37"/>
  <c r="F36"/>
  <c r="J34"/>
  <c r="I34"/>
  <c r="I33" s="1"/>
  <c r="I125" s="1"/>
  <c r="H34"/>
  <c r="G34"/>
  <c r="F29"/>
  <c r="H28"/>
  <c r="F27"/>
  <c r="F25"/>
  <c r="J23"/>
  <c r="I23"/>
  <c r="H23"/>
  <c r="G23"/>
  <c r="J20"/>
  <c r="J18" s="1"/>
  <c r="I20"/>
  <c r="H20"/>
  <c r="G20"/>
  <c r="G18" s="1"/>
  <c r="F19"/>
  <c r="H18"/>
  <c r="H141" i="11"/>
  <c r="I144"/>
  <c r="G144"/>
  <c r="G139"/>
  <c r="J136"/>
  <c r="I136"/>
  <c r="H136"/>
  <c r="G136"/>
  <c r="J133"/>
  <c r="I133"/>
  <c r="H133"/>
  <c r="G133"/>
  <c r="F133"/>
  <c r="G132"/>
  <c r="I128"/>
  <c r="H128"/>
  <c r="G128"/>
  <c r="I124"/>
  <c r="H124"/>
  <c r="G122"/>
  <c r="J119"/>
  <c r="I119"/>
  <c r="H119"/>
  <c r="G119"/>
  <c r="J116"/>
  <c r="I116"/>
  <c r="H116"/>
  <c r="G116"/>
  <c r="G115" s="1"/>
  <c r="F113"/>
  <c r="F112"/>
  <c r="J109"/>
  <c r="I109"/>
  <c r="H109"/>
  <c r="G109"/>
  <c r="J108"/>
  <c r="I108"/>
  <c r="H108"/>
  <c r="G108"/>
  <c r="I106"/>
  <c r="H106"/>
  <c r="G106"/>
  <c r="J105"/>
  <c r="I105"/>
  <c r="H105"/>
  <c r="H104" s="1"/>
  <c r="G105"/>
  <c r="G104" s="1"/>
  <c r="I104"/>
  <c r="J102"/>
  <c r="I102"/>
  <c r="H102"/>
  <c r="G102"/>
  <c r="J98"/>
  <c r="I98"/>
  <c r="H98"/>
  <c r="G98"/>
  <c r="J95"/>
  <c r="I95"/>
  <c r="H95"/>
  <c r="G95"/>
  <c r="J92"/>
  <c r="I92"/>
  <c r="H92"/>
  <c r="G92"/>
  <c r="J90"/>
  <c r="J88" s="1"/>
  <c r="I90"/>
  <c r="H90"/>
  <c r="H88" s="1"/>
  <c r="G90"/>
  <c r="G88" s="1"/>
  <c r="E90"/>
  <c r="I88"/>
  <c r="J86"/>
  <c r="I86"/>
  <c r="H86"/>
  <c r="G86"/>
  <c r="F86" s="1"/>
  <c r="E86"/>
  <c r="J85"/>
  <c r="I85"/>
  <c r="H85"/>
  <c r="G85"/>
  <c r="E85"/>
  <c r="J84"/>
  <c r="I84"/>
  <c r="H84"/>
  <c r="G84"/>
  <c r="E84"/>
  <c r="J83"/>
  <c r="J81" s="1"/>
  <c r="I83"/>
  <c r="H83"/>
  <c r="G83"/>
  <c r="E83"/>
  <c r="J77"/>
  <c r="J76"/>
  <c r="I76"/>
  <c r="H76"/>
  <c r="J74"/>
  <c r="I74"/>
  <c r="H74"/>
  <c r="G74"/>
  <c r="J72"/>
  <c r="J70" s="1"/>
  <c r="J65" s="1"/>
  <c r="I72"/>
  <c r="I70" s="1"/>
  <c r="H72"/>
  <c r="H70" s="1"/>
  <c r="G72"/>
  <c r="E72"/>
  <c r="J67"/>
  <c r="I67"/>
  <c r="H67"/>
  <c r="G67"/>
  <c r="J66"/>
  <c r="I66"/>
  <c r="H66"/>
  <c r="G66"/>
  <c r="F62"/>
  <c r="F61"/>
  <c r="F58"/>
  <c r="I57"/>
  <c r="H57"/>
  <c r="G57"/>
  <c r="F55"/>
  <c r="G54"/>
  <c r="J51"/>
  <c r="I51"/>
  <c r="H51"/>
  <c r="G51"/>
  <c r="J48"/>
  <c r="I48"/>
  <c r="H48"/>
  <c r="G48"/>
  <c r="J45"/>
  <c r="I45"/>
  <c r="H45"/>
  <c r="G45"/>
  <c r="F43"/>
  <c r="J41"/>
  <c r="I41"/>
  <c r="H41"/>
  <c r="G41"/>
  <c r="F39"/>
  <c r="F38"/>
  <c r="F37"/>
  <c r="F36"/>
  <c r="J34"/>
  <c r="J33" s="1"/>
  <c r="J125" s="1"/>
  <c r="I34"/>
  <c r="H34"/>
  <c r="G34"/>
  <c r="G33"/>
  <c r="F29"/>
  <c r="H28"/>
  <c r="F27"/>
  <c r="F25"/>
  <c r="J23"/>
  <c r="I23"/>
  <c r="H23"/>
  <c r="G23"/>
  <c r="J20"/>
  <c r="J18" s="1"/>
  <c r="I20"/>
  <c r="H20"/>
  <c r="H18" s="1"/>
  <c r="G20"/>
  <c r="F20" s="1"/>
  <c r="F19"/>
  <c r="H141" i="10"/>
  <c r="G144"/>
  <c r="G139"/>
  <c r="J136"/>
  <c r="I136"/>
  <c r="H136"/>
  <c r="G136"/>
  <c r="J133"/>
  <c r="I133"/>
  <c r="H133"/>
  <c r="G133"/>
  <c r="I128"/>
  <c r="H128"/>
  <c r="G128"/>
  <c r="I124"/>
  <c r="H124"/>
  <c r="G122"/>
  <c r="J119"/>
  <c r="I119"/>
  <c r="H119"/>
  <c r="G119"/>
  <c r="J116"/>
  <c r="I116"/>
  <c r="H116"/>
  <c r="G116"/>
  <c r="F113"/>
  <c r="F112"/>
  <c r="J109"/>
  <c r="I109"/>
  <c r="H109"/>
  <c r="G109"/>
  <c r="J108"/>
  <c r="I108"/>
  <c r="H108"/>
  <c r="G108"/>
  <c r="I106"/>
  <c r="H106"/>
  <c r="G106"/>
  <c r="J105"/>
  <c r="I105"/>
  <c r="I104" s="1"/>
  <c r="H105"/>
  <c r="H104" s="1"/>
  <c r="G105"/>
  <c r="J102"/>
  <c r="I102"/>
  <c r="H102"/>
  <c r="G102"/>
  <c r="J98"/>
  <c r="I98"/>
  <c r="H98"/>
  <c r="G98"/>
  <c r="J95"/>
  <c r="I95"/>
  <c r="H95"/>
  <c r="G95"/>
  <c r="J92"/>
  <c r="I92"/>
  <c r="H92"/>
  <c r="G92"/>
  <c r="J90"/>
  <c r="J88" s="1"/>
  <c r="I90"/>
  <c r="H90"/>
  <c r="H88" s="1"/>
  <c r="G90"/>
  <c r="G88" s="1"/>
  <c r="E90"/>
  <c r="J86"/>
  <c r="I86"/>
  <c r="H86"/>
  <c r="G86"/>
  <c r="E86"/>
  <c r="J85"/>
  <c r="I85"/>
  <c r="H85"/>
  <c r="G85"/>
  <c r="E85"/>
  <c r="J84"/>
  <c r="I84"/>
  <c r="H84"/>
  <c r="G84"/>
  <c r="E84"/>
  <c r="J83"/>
  <c r="I83"/>
  <c r="H83"/>
  <c r="G83"/>
  <c r="E83"/>
  <c r="J77"/>
  <c r="J76"/>
  <c r="I76"/>
  <c r="H76"/>
  <c r="J74"/>
  <c r="I74"/>
  <c r="H74"/>
  <c r="G74"/>
  <c r="J72"/>
  <c r="J70" s="1"/>
  <c r="J65" s="1"/>
  <c r="I72"/>
  <c r="I70" s="1"/>
  <c r="H72"/>
  <c r="H70" s="1"/>
  <c r="G72"/>
  <c r="G70" s="1"/>
  <c r="E72"/>
  <c r="J67"/>
  <c r="I67"/>
  <c r="H67"/>
  <c r="G67"/>
  <c r="J66"/>
  <c r="I66"/>
  <c r="H66"/>
  <c r="H65" s="1"/>
  <c r="G66"/>
  <c r="F62"/>
  <c r="F61"/>
  <c r="F58"/>
  <c r="I57"/>
  <c r="H57"/>
  <c r="G57"/>
  <c r="F55"/>
  <c r="G54"/>
  <c r="J51"/>
  <c r="I51"/>
  <c r="H51"/>
  <c r="G51"/>
  <c r="J48"/>
  <c r="I48"/>
  <c r="H48"/>
  <c r="G48"/>
  <c r="J45"/>
  <c r="I45"/>
  <c r="H45"/>
  <c r="G45"/>
  <c r="F43"/>
  <c r="J41"/>
  <c r="I41"/>
  <c r="H41"/>
  <c r="F41" s="1"/>
  <c r="G41"/>
  <c r="F39"/>
  <c r="F38"/>
  <c r="F37"/>
  <c r="F36"/>
  <c r="J34"/>
  <c r="I34"/>
  <c r="H34"/>
  <c r="G34"/>
  <c r="F29"/>
  <c r="H28"/>
  <c r="F27"/>
  <c r="F25"/>
  <c r="J23"/>
  <c r="I23"/>
  <c r="H23"/>
  <c r="G23"/>
  <c r="J20"/>
  <c r="J18" s="1"/>
  <c r="I20"/>
  <c r="H20"/>
  <c r="G20"/>
  <c r="G18" s="1"/>
  <c r="F19"/>
  <c r="H141" i="9"/>
  <c r="G144"/>
  <c r="G139"/>
  <c r="J136"/>
  <c r="I136"/>
  <c r="H136"/>
  <c r="G136"/>
  <c r="J133"/>
  <c r="I133"/>
  <c r="H133"/>
  <c r="G133"/>
  <c r="I144"/>
  <c r="H128"/>
  <c r="G128"/>
  <c r="I124"/>
  <c r="H124"/>
  <c r="G122"/>
  <c r="J119"/>
  <c r="I119"/>
  <c r="H119"/>
  <c r="G119"/>
  <c r="J116"/>
  <c r="I116"/>
  <c r="H116"/>
  <c r="G116"/>
  <c r="F113"/>
  <c r="F112"/>
  <c r="J109"/>
  <c r="I109"/>
  <c r="H109"/>
  <c r="G109"/>
  <c r="J108"/>
  <c r="I108"/>
  <c r="H108"/>
  <c r="G108"/>
  <c r="I106"/>
  <c r="H106"/>
  <c r="G106"/>
  <c r="J105"/>
  <c r="I105"/>
  <c r="I104" s="1"/>
  <c r="H105"/>
  <c r="H104" s="1"/>
  <c r="G105"/>
  <c r="G104" s="1"/>
  <c r="J102"/>
  <c r="I102"/>
  <c r="H102"/>
  <c r="G102"/>
  <c r="J98"/>
  <c r="I98"/>
  <c r="H98"/>
  <c r="G98"/>
  <c r="J95"/>
  <c r="I95"/>
  <c r="H95"/>
  <c r="G95"/>
  <c r="J92"/>
  <c r="I92"/>
  <c r="H92"/>
  <c r="G92"/>
  <c r="J90"/>
  <c r="J88" s="1"/>
  <c r="I90"/>
  <c r="I88" s="1"/>
  <c r="H90"/>
  <c r="H88" s="1"/>
  <c r="G90"/>
  <c r="E90"/>
  <c r="J86"/>
  <c r="I86"/>
  <c r="H86"/>
  <c r="G86"/>
  <c r="E86"/>
  <c r="J85"/>
  <c r="I85"/>
  <c r="H85"/>
  <c r="G85"/>
  <c r="E85"/>
  <c r="J84"/>
  <c r="I84"/>
  <c r="H84"/>
  <c r="G84"/>
  <c r="E84"/>
  <c r="J83"/>
  <c r="I83"/>
  <c r="H83"/>
  <c r="G83"/>
  <c r="F83" s="1"/>
  <c r="E83"/>
  <c r="J77"/>
  <c r="J76"/>
  <c r="I76"/>
  <c r="H76"/>
  <c r="H75" s="1"/>
  <c r="J74"/>
  <c r="I74"/>
  <c r="H74"/>
  <c r="G74"/>
  <c r="J72"/>
  <c r="J70" s="1"/>
  <c r="I72"/>
  <c r="H72"/>
  <c r="H70" s="1"/>
  <c r="G72"/>
  <c r="G70" s="1"/>
  <c r="E72"/>
  <c r="I70"/>
  <c r="I65" s="1"/>
  <c r="J67"/>
  <c r="I67"/>
  <c r="H67"/>
  <c r="G67"/>
  <c r="J66"/>
  <c r="I66"/>
  <c r="H66"/>
  <c r="G66"/>
  <c r="F62"/>
  <c r="F61"/>
  <c r="F58"/>
  <c r="I57"/>
  <c r="H57"/>
  <c r="G57"/>
  <c r="F55"/>
  <c r="G54"/>
  <c r="J51"/>
  <c r="I51"/>
  <c r="H51"/>
  <c r="G51"/>
  <c r="J48"/>
  <c r="I48"/>
  <c r="H48"/>
  <c r="G48"/>
  <c r="J45"/>
  <c r="I45"/>
  <c r="H45"/>
  <c r="G45"/>
  <c r="F43"/>
  <c r="J41"/>
  <c r="I41"/>
  <c r="H41"/>
  <c r="G41"/>
  <c r="F39"/>
  <c r="F38"/>
  <c r="F37"/>
  <c r="F36"/>
  <c r="J34"/>
  <c r="I34"/>
  <c r="H34"/>
  <c r="G34"/>
  <c r="F29"/>
  <c r="H28"/>
  <c r="F27"/>
  <c r="F25"/>
  <c r="J23"/>
  <c r="I23"/>
  <c r="H23"/>
  <c r="G23"/>
  <c r="J20"/>
  <c r="J18" s="1"/>
  <c r="I20"/>
  <c r="I18" s="1"/>
  <c r="H20"/>
  <c r="G20"/>
  <c r="F19"/>
  <c r="G18"/>
  <c r="H141" i="8"/>
  <c r="G144"/>
  <c r="G139"/>
  <c r="J136"/>
  <c r="I136"/>
  <c r="H136"/>
  <c r="G136"/>
  <c r="J133"/>
  <c r="I133"/>
  <c r="H133"/>
  <c r="G133"/>
  <c r="G128"/>
  <c r="I124"/>
  <c r="H124"/>
  <c r="G122"/>
  <c r="J119"/>
  <c r="I119"/>
  <c r="H119"/>
  <c r="G119"/>
  <c r="J116"/>
  <c r="I116"/>
  <c r="H116"/>
  <c r="G116"/>
  <c r="F113"/>
  <c r="F112"/>
  <c r="J109"/>
  <c r="I109"/>
  <c r="H109"/>
  <c r="G109"/>
  <c r="J108"/>
  <c r="I108"/>
  <c r="H108"/>
  <c r="G108"/>
  <c r="G106"/>
  <c r="J105"/>
  <c r="I105"/>
  <c r="H105"/>
  <c r="G105"/>
  <c r="J102"/>
  <c r="I102"/>
  <c r="H102"/>
  <c r="G102"/>
  <c r="J98"/>
  <c r="I98"/>
  <c r="H98"/>
  <c r="G98"/>
  <c r="J95"/>
  <c r="I95"/>
  <c r="H95"/>
  <c r="G95"/>
  <c r="J92"/>
  <c r="I92"/>
  <c r="H92"/>
  <c r="G92"/>
  <c r="J90"/>
  <c r="I90"/>
  <c r="I88" s="1"/>
  <c r="G90"/>
  <c r="G88" s="1"/>
  <c r="E90"/>
  <c r="J88"/>
  <c r="J86"/>
  <c r="I86"/>
  <c r="G86"/>
  <c r="E86"/>
  <c r="J85"/>
  <c r="I85"/>
  <c r="G85"/>
  <c r="E85"/>
  <c r="G84"/>
  <c r="E84"/>
  <c r="G83"/>
  <c r="E83"/>
  <c r="G81"/>
  <c r="J77"/>
  <c r="J76"/>
  <c r="I76"/>
  <c r="H76"/>
  <c r="G101" s="1"/>
  <c r="J74"/>
  <c r="I74"/>
  <c r="H74"/>
  <c r="G74"/>
  <c r="J72"/>
  <c r="H72"/>
  <c r="H70" s="1"/>
  <c r="G72"/>
  <c r="G70" s="1"/>
  <c r="E72"/>
  <c r="J70"/>
  <c r="J67"/>
  <c r="I67"/>
  <c r="H67"/>
  <c r="G67"/>
  <c r="J66"/>
  <c r="I66"/>
  <c r="G66"/>
  <c r="F62"/>
  <c r="F61"/>
  <c r="J59"/>
  <c r="J106" s="1"/>
  <c r="I59"/>
  <c r="I106" s="1"/>
  <c r="H59"/>
  <c r="H106" s="1"/>
  <c r="F58"/>
  <c r="J57"/>
  <c r="G57"/>
  <c r="F55"/>
  <c r="G54"/>
  <c r="J51"/>
  <c r="I51"/>
  <c r="H51"/>
  <c r="G51"/>
  <c r="J48"/>
  <c r="I48"/>
  <c r="H48"/>
  <c r="G48"/>
  <c r="J45"/>
  <c r="I45"/>
  <c r="H45"/>
  <c r="G45"/>
  <c r="H43"/>
  <c r="F43" s="1"/>
  <c r="J41"/>
  <c r="I41"/>
  <c r="H41"/>
  <c r="G41"/>
  <c r="H39"/>
  <c r="H38"/>
  <c r="H85" s="1"/>
  <c r="J37"/>
  <c r="J84" s="1"/>
  <c r="I37"/>
  <c r="I84" s="1"/>
  <c r="H37"/>
  <c r="H84" s="1"/>
  <c r="J36"/>
  <c r="J83" s="1"/>
  <c r="I36"/>
  <c r="H36"/>
  <c r="H83" s="1"/>
  <c r="I34"/>
  <c r="G34"/>
  <c r="F29"/>
  <c r="H28"/>
  <c r="F27"/>
  <c r="I25"/>
  <c r="I72" s="1"/>
  <c r="I70" s="1"/>
  <c r="J23"/>
  <c r="H23"/>
  <c r="G23"/>
  <c r="J20"/>
  <c r="I20"/>
  <c r="H20"/>
  <c r="G20"/>
  <c r="G18" s="1"/>
  <c r="H19"/>
  <c r="F19" s="1"/>
  <c r="H141" i="7"/>
  <c r="G144"/>
  <c r="G139"/>
  <c r="J136"/>
  <c r="I136"/>
  <c r="H136"/>
  <c r="G136"/>
  <c r="J133"/>
  <c r="I133"/>
  <c r="H133"/>
  <c r="G133"/>
  <c r="G128"/>
  <c r="I124"/>
  <c r="H124"/>
  <c r="G122"/>
  <c r="J119"/>
  <c r="I119"/>
  <c r="H119"/>
  <c r="G119"/>
  <c r="J116"/>
  <c r="I116"/>
  <c r="H116"/>
  <c r="G116"/>
  <c r="F113"/>
  <c r="F112"/>
  <c r="J109"/>
  <c r="I109"/>
  <c r="H109"/>
  <c r="G109"/>
  <c r="J108"/>
  <c r="I108"/>
  <c r="H108"/>
  <c r="G108"/>
  <c r="G106"/>
  <c r="J105"/>
  <c r="I105"/>
  <c r="H105"/>
  <c r="G105"/>
  <c r="J102"/>
  <c r="I102"/>
  <c r="H102"/>
  <c r="G102"/>
  <c r="J98"/>
  <c r="I98"/>
  <c r="H98"/>
  <c r="G98"/>
  <c r="J95"/>
  <c r="I95"/>
  <c r="H95"/>
  <c r="G95"/>
  <c r="J92"/>
  <c r="I92"/>
  <c r="H92"/>
  <c r="G92"/>
  <c r="J90"/>
  <c r="J88" s="1"/>
  <c r="I90"/>
  <c r="I88" s="1"/>
  <c r="G90"/>
  <c r="E90"/>
  <c r="J86"/>
  <c r="I86"/>
  <c r="G86"/>
  <c r="E86"/>
  <c r="J85"/>
  <c r="I85"/>
  <c r="G85"/>
  <c r="E85"/>
  <c r="G84"/>
  <c r="E84"/>
  <c r="G83"/>
  <c r="E83"/>
  <c r="J77"/>
  <c r="J76"/>
  <c r="I76"/>
  <c r="H76"/>
  <c r="H75" s="1"/>
  <c r="J74"/>
  <c r="I74"/>
  <c r="H74"/>
  <c r="G74"/>
  <c r="J72"/>
  <c r="J70" s="1"/>
  <c r="H72"/>
  <c r="G72"/>
  <c r="G70" s="1"/>
  <c r="E72"/>
  <c r="H70"/>
  <c r="J67"/>
  <c r="I67"/>
  <c r="H67"/>
  <c r="G67"/>
  <c r="J66"/>
  <c r="I66"/>
  <c r="G66"/>
  <c r="F62"/>
  <c r="F61"/>
  <c r="J59"/>
  <c r="J57" s="1"/>
  <c r="I59"/>
  <c r="I106" s="1"/>
  <c r="H59"/>
  <c r="H106" s="1"/>
  <c r="F58"/>
  <c r="G57"/>
  <c r="F55"/>
  <c r="G54"/>
  <c r="J51"/>
  <c r="I51"/>
  <c r="H51"/>
  <c r="G51"/>
  <c r="F51" s="1"/>
  <c r="J48"/>
  <c r="I48"/>
  <c r="H48"/>
  <c r="G48"/>
  <c r="J45"/>
  <c r="I45"/>
  <c r="H45"/>
  <c r="G45"/>
  <c r="H43"/>
  <c r="H90" s="1"/>
  <c r="H88" s="1"/>
  <c r="J41"/>
  <c r="I41"/>
  <c r="H41"/>
  <c r="G41"/>
  <c r="H39"/>
  <c r="F39" s="1"/>
  <c r="H38"/>
  <c r="F38" s="1"/>
  <c r="J37"/>
  <c r="J84" s="1"/>
  <c r="I37"/>
  <c r="I84" s="1"/>
  <c r="H37"/>
  <c r="J36"/>
  <c r="J83" s="1"/>
  <c r="I36"/>
  <c r="I83" s="1"/>
  <c r="H36"/>
  <c r="G34"/>
  <c r="F29"/>
  <c r="H28"/>
  <c r="F27"/>
  <c r="I25"/>
  <c r="I72" s="1"/>
  <c r="J23"/>
  <c r="H23"/>
  <c r="G23"/>
  <c r="J20"/>
  <c r="I20"/>
  <c r="H20"/>
  <c r="G20"/>
  <c r="H19"/>
  <c r="F19" s="1"/>
  <c r="J144" i="6"/>
  <c r="I144"/>
  <c r="G144"/>
  <c r="G139"/>
  <c r="J136"/>
  <c r="I136"/>
  <c r="H136"/>
  <c r="G136"/>
  <c r="J133"/>
  <c r="I133"/>
  <c r="H133"/>
  <c r="G133"/>
  <c r="G132" s="1"/>
  <c r="J128"/>
  <c r="I128"/>
  <c r="H128"/>
  <c r="G128"/>
  <c r="I124"/>
  <c r="H124"/>
  <c r="F124" s="1"/>
  <c r="G122"/>
  <c r="J119"/>
  <c r="I119"/>
  <c r="H119"/>
  <c r="G119"/>
  <c r="J116"/>
  <c r="I116"/>
  <c r="H116"/>
  <c r="G116"/>
  <c r="G115" s="1"/>
  <c r="F113"/>
  <c r="F112"/>
  <c r="J109"/>
  <c r="I109"/>
  <c r="H109"/>
  <c r="G109"/>
  <c r="J108"/>
  <c r="I108"/>
  <c r="H108"/>
  <c r="G108"/>
  <c r="J106"/>
  <c r="I106"/>
  <c r="H106"/>
  <c r="G106"/>
  <c r="J105"/>
  <c r="J104" s="1"/>
  <c r="I105"/>
  <c r="I104" s="1"/>
  <c r="H105"/>
  <c r="G105"/>
  <c r="G104" s="1"/>
  <c r="J102"/>
  <c r="I102"/>
  <c r="H102"/>
  <c r="G102"/>
  <c r="J98"/>
  <c r="I98"/>
  <c r="H98"/>
  <c r="F98" s="1"/>
  <c r="G98"/>
  <c r="J95"/>
  <c r="I95"/>
  <c r="H95"/>
  <c r="F95" s="1"/>
  <c r="G95"/>
  <c r="J92"/>
  <c r="I92"/>
  <c r="H92"/>
  <c r="G92"/>
  <c r="J90"/>
  <c r="J88" s="1"/>
  <c r="I90"/>
  <c r="I88" s="1"/>
  <c r="H90"/>
  <c r="H88" s="1"/>
  <c r="G90"/>
  <c r="E90"/>
  <c r="J86"/>
  <c r="I86"/>
  <c r="H86"/>
  <c r="G86"/>
  <c r="E86"/>
  <c r="J85"/>
  <c r="I85"/>
  <c r="H85"/>
  <c r="G85"/>
  <c r="E85"/>
  <c r="J84"/>
  <c r="I84"/>
  <c r="H84"/>
  <c r="G84"/>
  <c r="E84"/>
  <c r="J83"/>
  <c r="I83"/>
  <c r="H83"/>
  <c r="G83"/>
  <c r="E83"/>
  <c r="J77"/>
  <c r="J76"/>
  <c r="I76"/>
  <c r="H76"/>
  <c r="H75"/>
  <c r="J74"/>
  <c r="I74"/>
  <c r="H74"/>
  <c r="G74"/>
  <c r="J72"/>
  <c r="J70" s="1"/>
  <c r="I72"/>
  <c r="H72"/>
  <c r="H70" s="1"/>
  <c r="G72"/>
  <c r="G70" s="1"/>
  <c r="E72"/>
  <c r="I70"/>
  <c r="J67"/>
  <c r="I67"/>
  <c r="H67"/>
  <c r="G67"/>
  <c r="J66"/>
  <c r="I66"/>
  <c r="H66"/>
  <c r="G66"/>
  <c r="F62"/>
  <c r="F61"/>
  <c r="F59"/>
  <c r="F58"/>
  <c r="J57"/>
  <c r="I57"/>
  <c r="H57"/>
  <c r="G57"/>
  <c r="F55"/>
  <c r="G54"/>
  <c r="J51"/>
  <c r="I51"/>
  <c r="H51"/>
  <c r="G51"/>
  <c r="J48"/>
  <c r="I48"/>
  <c r="H48"/>
  <c r="G48"/>
  <c r="J45"/>
  <c r="J33" s="1"/>
  <c r="J125" s="1"/>
  <c r="I45"/>
  <c r="H45"/>
  <c r="G45"/>
  <c r="F43"/>
  <c r="J41"/>
  <c r="I41"/>
  <c r="H41"/>
  <c r="G41"/>
  <c r="F39"/>
  <c r="F38"/>
  <c r="F37"/>
  <c r="F36"/>
  <c r="J34"/>
  <c r="I34"/>
  <c r="H34"/>
  <c r="H33" s="1"/>
  <c r="G34"/>
  <c r="G33" s="1"/>
  <c r="F29"/>
  <c r="H28"/>
  <c r="F27"/>
  <c r="F25"/>
  <c r="J23"/>
  <c r="I23"/>
  <c r="H23"/>
  <c r="G23"/>
  <c r="J20"/>
  <c r="I20"/>
  <c r="H20"/>
  <c r="H18" s="1"/>
  <c r="G20"/>
  <c r="F19"/>
  <c r="J144" i="5"/>
  <c r="H144"/>
  <c r="G144"/>
  <c r="G139"/>
  <c r="J136"/>
  <c r="I136"/>
  <c r="H136"/>
  <c r="G136"/>
  <c r="J133"/>
  <c r="I133"/>
  <c r="H133"/>
  <c r="G133"/>
  <c r="J128"/>
  <c r="I128"/>
  <c r="H128"/>
  <c r="G128"/>
  <c r="I124"/>
  <c r="H124"/>
  <c r="G122"/>
  <c r="J119"/>
  <c r="I119"/>
  <c r="H119"/>
  <c r="G119"/>
  <c r="J116"/>
  <c r="I116"/>
  <c r="H116"/>
  <c r="G116"/>
  <c r="F113"/>
  <c r="F112"/>
  <c r="J109"/>
  <c r="I109"/>
  <c r="H109"/>
  <c r="G109"/>
  <c r="J108"/>
  <c r="I108"/>
  <c r="H108"/>
  <c r="G108"/>
  <c r="J106"/>
  <c r="I106"/>
  <c r="H106"/>
  <c r="G106"/>
  <c r="J105"/>
  <c r="I105"/>
  <c r="H105"/>
  <c r="H104" s="1"/>
  <c r="G105"/>
  <c r="J102"/>
  <c r="I102"/>
  <c r="H102"/>
  <c r="G102"/>
  <c r="J98"/>
  <c r="I98"/>
  <c r="H98"/>
  <c r="G98"/>
  <c r="J95"/>
  <c r="I95"/>
  <c r="H95"/>
  <c r="G95"/>
  <c r="J92"/>
  <c r="I92"/>
  <c r="H92"/>
  <c r="G92"/>
  <c r="J90"/>
  <c r="J88" s="1"/>
  <c r="I90"/>
  <c r="I88" s="1"/>
  <c r="H90"/>
  <c r="H88" s="1"/>
  <c r="G90"/>
  <c r="G88" s="1"/>
  <c r="E90"/>
  <c r="J86"/>
  <c r="I86"/>
  <c r="H86"/>
  <c r="G86"/>
  <c r="E86"/>
  <c r="J85"/>
  <c r="I85"/>
  <c r="H85"/>
  <c r="G85"/>
  <c r="E85"/>
  <c r="J84"/>
  <c r="I84"/>
  <c r="H84"/>
  <c r="G84"/>
  <c r="E84"/>
  <c r="J83"/>
  <c r="I83"/>
  <c r="H83"/>
  <c r="G83"/>
  <c r="E83"/>
  <c r="J77"/>
  <c r="J76"/>
  <c r="I76"/>
  <c r="H76"/>
  <c r="J74"/>
  <c r="I74"/>
  <c r="H74"/>
  <c r="G74"/>
  <c r="J72"/>
  <c r="J70" s="1"/>
  <c r="I72"/>
  <c r="I70" s="1"/>
  <c r="H72"/>
  <c r="G72"/>
  <c r="E72"/>
  <c r="G70"/>
  <c r="J67"/>
  <c r="I67"/>
  <c r="H67"/>
  <c r="G67"/>
  <c r="J66"/>
  <c r="I66"/>
  <c r="H66"/>
  <c r="G66"/>
  <c r="F62"/>
  <c r="F61"/>
  <c r="F59"/>
  <c r="F58"/>
  <c r="J57"/>
  <c r="I57"/>
  <c r="H57"/>
  <c r="G57"/>
  <c r="F55"/>
  <c r="G54"/>
  <c r="J51"/>
  <c r="I51"/>
  <c r="H51"/>
  <c r="G51"/>
  <c r="J48"/>
  <c r="I48"/>
  <c r="H48"/>
  <c r="G48"/>
  <c r="J45"/>
  <c r="I45"/>
  <c r="H45"/>
  <c r="G45"/>
  <c r="F43"/>
  <c r="J41"/>
  <c r="I41"/>
  <c r="H41"/>
  <c r="G41"/>
  <c r="F39"/>
  <c r="F38"/>
  <c r="F37"/>
  <c r="F36"/>
  <c r="J34"/>
  <c r="I34"/>
  <c r="H34"/>
  <c r="G34"/>
  <c r="F29"/>
  <c r="H28"/>
  <c r="F27"/>
  <c r="F25"/>
  <c r="J23"/>
  <c r="I23"/>
  <c r="H23"/>
  <c r="G23"/>
  <c r="J20"/>
  <c r="J18" s="1"/>
  <c r="I20"/>
  <c r="I18" s="1"/>
  <c r="H20"/>
  <c r="G20"/>
  <c r="F19"/>
  <c r="J144" i="4"/>
  <c r="G144"/>
  <c r="G139"/>
  <c r="J136"/>
  <c r="I136"/>
  <c r="H136"/>
  <c r="G136"/>
  <c r="J133"/>
  <c r="I133"/>
  <c r="H133"/>
  <c r="G133"/>
  <c r="I144"/>
  <c r="J128"/>
  <c r="I128"/>
  <c r="H128"/>
  <c r="G128"/>
  <c r="I124"/>
  <c r="H124"/>
  <c r="G122"/>
  <c r="J119"/>
  <c r="I119"/>
  <c r="H119"/>
  <c r="G119"/>
  <c r="J116"/>
  <c r="I116"/>
  <c r="H116"/>
  <c r="G116"/>
  <c r="F113"/>
  <c r="F112"/>
  <c r="J109"/>
  <c r="I109"/>
  <c r="H109"/>
  <c r="G109"/>
  <c r="J108"/>
  <c r="I108"/>
  <c r="H108"/>
  <c r="G108"/>
  <c r="J106"/>
  <c r="I106"/>
  <c r="I104" s="1"/>
  <c r="H106"/>
  <c r="G106"/>
  <c r="F106" s="1"/>
  <c r="J105"/>
  <c r="I105"/>
  <c r="H105"/>
  <c r="H104" s="1"/>
  <c r="G105"/>
  <c r="J102"/>
  <c r="I102"/>
  <c r="H102"/>
  <c r="G102"/>
  <c r="J98"/>
  <c r="I98"/>
  <c r="H98"/>
  <c r="G98"/>
  <c r="J95"/>
  <c r="I95"/>
  <c r="H95"/>
  <c r="G95"/>
  <c r="J92"/>
  <c r="I92"/>
  <c r="H92"/>
  <c r="G92"/>
  <c r="J90"/>
  <c r="J88" s="1"/>
  <c r="I90"/>
  <c r="I88" s="1"/>
  <c r="H90"/>
  <c r="G90"/>
  <c r="G88" s="1"/>
  <c r="E90"/>
  <c r="J86"/>
  <c r="I86"/>
  <c r="H86"/>
  <c r="G86"/>
  <c r="E86"/>
  <c r="J85"/>
  <c r="I85"/>
  <c r="H85"/>
  <c r="G85"/>
  <c r="F85" s="1"/>
  <c r="E85"/>
  <c r="J84"/>
  <c r="I84"/>
  <c r="H84"/>
  <c r="G84"/>
  <c r="E84"/>
  <c r="J83"/>
  <c r="I83"/>
  <c r="H83"/>
  <c r="G83"/>
  <c r="E83"/>
  <c r="J78"/>
  <c r="F78" s="1"/>
  <c r="J77"/>
  <c r="I77"/>
  <c r="J76"/>
  <c r="I76"/>
  <c r="H76"/>
  <c r="J74"/>
  <c r="I74"/>
  <c r="H74"/>
  <c r="G74"/>
  <c r="J72"/>
  <c r="J70" s="1"/>
  <c r="I72"/>
  <c r="I70" s="1"/>
  <c r="H72"/>
  <c r="H70" s="1"/>
  <c r="G72"/>
  <c r="G70" s="1"/>
  <c r="E72"/>
  <c r="J67"/>
  <c r="I67"/>
  <c r="H67"/>
  <c r="G67"/>
  <c r="J66"/>
  <c r="I66"/>
  <c r="H66"/>
  <c r="G66"/>
  <c r="F62"/>
  <c r="F61"/>
  <c r="F59"/>
  <c r="F58"/>
  <c r="J57"/>
  <c r="I57"/>
  <c r="H57"/>
  <c r="G57"/>
  <c r="F55"/>
  <c r="I54"/>
  <c r="H54"/>
  <c r="G54"/>
  <c r="J51"/>
  <c r="I51"/>
  <c r="H51"/>
  <c r="G51"/>
  <c r="J48"/>
  <c r="I48"/>
  <c r="H48"/>
  <c r="G48"/>
  <c r="J45"/>
  <c r="I45"/>
  <c r="H45"/>
  <c r="G45"/>
  <c r="F43"/>
  <c r="J41"/>
  <c r="I41"/>
  <c r="H41"/>
  <c r="G41"/>
  <c r="F39"/>
  <c r="F38"/>
  <c r="F37"/>
  <c r="F36"/>
  <c r="J34"/>
  <c r="I34"/>
  <c r="H34"/>
  <c r="G34"/>
  <c r="F34" s="1"/>
  <c r="F31"/>
  <c r="F30"/>
  <c r="F29"/>
  <c r="J28"/>
  <c r="I28"/>
  <c r="H28"/>
  <c r="F27"/>
  <c r="F25"/>
  <c r="J23"/>
  <c r="I23"/>
  <c r="H23"/>
  <c r="G23"/>
  <c r="J20"/>
  <c r="J18" s="1"/>
  <c r="I20"/>
  <c r="I18" s="1"/>
  <c r="H20"/>
  <c r="H18" s="1"/>
  <c r="G20"/>
  <c r="F20" s="1"/>
  <c r="F19"/>
  <c r="H141" i="2"/>
  <c r="J144" i="3"/>
  <c r="H144"/>
  <c r="G144"/>
  <c r="G139"/>
  <c r="J136"/>
  <c r="I136"/>
  <c r="H136"/>
  <c r="G136"/>
  <c r="J133"/>
  <c r="I133"/>
  <c r="H133"/>
  <c r="G133"/>
  <c r="J128"/>
  <c r="I128"/>
  <c r="H128"/>
  <c r="G128"/>
  <c r="I124"/>
  <c r="H124"/>
  <c r="G122"/>
  <c r="J119"/>
  <c r="I119"/>
  <c r="H119"/>
  <c r="G119"/>
  <c r="J116"/>
  <c r="I116"/>
  <c r="H116"/>
  <c r="G116"/>
  <c r="F113"/>
  <c r="F112"/>
  <c r="J109"/>
  <c r="I109"/>
  <c r="H109"/>
  <c r="G109"/>
  <c r="J108"/>
  <c r="I108"/>
  <c r="H108"/>
  <c r="G108"/>
  <c r="J106"/>
  <c r="J104" s="1"/>
  <c r="I106"/>
  <c r="H106"/>
  <c r="H104" s="1"/>
  <c r="G106"/>
  <c r="F106"/>
  <c r="J105"/>
  <c r="I105"/>
  <c r="H105"/>
  <c r="G105"/>
  <c r="F105" s="1"/>
  <c r="J102"/>
  <c r="I102"/>
  <c r="H102"/>
  <c r="G102"/>
  <c r="J98"/>
  <c r="I98"/>
  <c r="H98"/>
  <c r="G98"/>
  <c r="J95"/>
  <c r="I95"/>
  <c r="H95"/>
  <c r="G95"/>
  <c r="J92"/>
  <c r="I92"/>
  <c r="H92"/>
  <c r="G92"/>
  <c r="J90"/>
  <c r="J88" s="1"/>
  <c r="I90"/>
  <c r="I88" s="1"/>
  <c r="H90"/>
  <c r="H88" s="1"/>
  <c r="G90"/>
  <c r="G88" s="1"/>
  <c r="E90"/>
  <c r="J86"/>
  <c r="I86"/>
  <c r="H86"/>
  <c r="G86"/>
  <c r="E86"/>
  <c r="J85"/>
  <c r="I85"/>
  <c r="H85"/>
  <c r="G85"/>
  <c r="E85"/>
  <c r="J84"/>
  <c r="I84"/>
  <c r="H84"/>
  <c r="G84"/>
  <c r="E84"/>
  <c r="J83"/>
  <c r="I83"/>
  <c r="H83"/>
  <c r="G83"/>
  <c r="E83"/>
  <c r="J78"/>
  <c r="F78" s="1"/>
  <c r="J77"/>
  <c r="I77"/>
  <c r="J76"/>
  <c r="I76"/>
  <c r="H76"/>
  <c r="H75"/>
  <c r="J74"/>
  <c r="I74"/>
  <c r="H74"/>
  <c r="G74"/>
  <c r="J72"/>
  <c r="J70" s="1"/>
  <c r="I72"/>
  <c r="I70" s="1"/>
  <c r="H72"/>
  <c r="G72"/>
  <c r="G70" s="1"/>
  <c r="E72"/>
  <c r="J67"/>
  <c r="I67"/>
  <c r="H67"/>
  <c r="G67"/>
  <c r="J66"/>
  <c r="I66"/>
  <c r="H66"/>
  <c r="G66"/>
  <c r="F62"/>
  <c r="F61"/>
  <c r="F59"/>
  <c r="F58"/>
  <c r="J57"/>
  <c r="I57"/>
  <c r="H57"/>
  <c r="G57"/>
  <c r="F55"/>
  <c r="I54"/>
  <c r="H54"/>
  <c r="G54"/>
  <c r="J51"/>
  <c r="I51"/>
  <c r="H51"/>
  <c r="G51"/>
  <c r="J48"/>
  <c r="I48"/>
  <c r="H48"/>
  <c r="G48"/>
  <c r="J45"/>
  <c r="I45"/>
  <c r="H45"/>
  <c r="H33" s="1"/>
  <c r="H125" s="1"/>
  <c r="G45"/>
  <c r="F43"/>
  <c r="J41"/>
  <c r="I41"/>
  <c r="H41"/>
  <c r="G41"/>
  <c r="F39"/>
  <c r="F38"/>
  <c r="F37"/>
  <c r="F36"/>
  <c r="J34"/>
  <c r="I34"/>
  <c r="H34"/>
  <c r="G34"/>
  <c r="F31"/>
  <c r="F30"/>
  <c r="F29"/>
  <c r="J28"/>
  <c r="I28"/>
  <c r="H28"/>
  <c r="F28"/>
  <c r="F27"/>
  <c r="F25"/>
  <c r="J23"/>
  <c r="I23"/>
  <c r="F23" s="1"/>
  <c r="H23"/>
  <c r="G23"/>
  <c r="J20"/>
  <c r="J18" s="1"/>
  <c r="I20"/>
  <c r="H20"/>
  <c r="G20"/>
  <c r="G18" s="1"/>
  <c r="F19"/>
  <c r="H18"/>
  <c r="H124" i="2"/>
  <c r="G144"/>
  <c r="G139"/>
  <c r="J136"/>
  <c r="I136"/>
  <c r="H136"/>
  <c r="G136"/>
  <c r="J133"/>
  <c r="I133"/>
  <c r="H133"/>
  <c r="G133"/>
  <c r="G128"/>
  <c r="I124"/>
  <c r="G122"/>
  <c r="J119"/>
  <c r="I119"/>
  <c r="H119"/>
  <c r="G119"/>
  <c r="J116"/>
  <c r="I116"/>
  <c r="H116"/>
  <c r="G116"/>
  <c r="F113"/>
  <c r="F112"/>
  <c r="J109"/>
  <c r="I109"/>
  <c r="H109"/>
  <c r="G109"/>
  <c r="J108"/>
  <c r="I108"/>
  <c r="H108"/>
  <c r="G108"/>
  <c r="G106"/>
  <c r="J105"/>
  <c r="I105"/>
  <c r="H105"/>
  <c r="G105"/>
  <c r="J102"/>
  <c r="I102"/>
  <c r="H102"/>
  <c r="G102"/>
  <c r="J98"/>
  <c r="I98"/>
  <c r="H98"/>
  <c r="G98"/>
  <c r="J95"/>
  <c r="I95"/>
  <c r="H95"/>
  <c r="G95"/>
  <c r="J92"/>
  <c r="I92"/>
  <c r="H92"/>
  <c r="G92"/>
  <c r="J90"/>
  <c r="J88" s="1"/>
  <c r="I90"/>
  <c r="I88" s="1"/>
  <c r="G90"/>
  <c r="G88" s="1"/>
  <c r="E90"/>
  <c r="J86"/>
  <c r="I86"/>
  <c r="G86"/>
  <c r="E86"/>
  <c r="J85"/>
  <c r="I85"/>
  <c r="G85"/>
  <c r="E85"/>
  <c r="G84"/>
  <c r="E84"/>
  <c r="G83"/>
  <c r="E83"/>
  <c r="J77"/>
  <c r="J76"/>
  <c r="I76"/>
  <c r="H76"/>
  <c r="J74"/>
  <c r="I74"/>
  <c r="H74"/>
  <c r="G74"/>
  <c r="J72"/>
  <c r="J70" s="1"/>
  <c r="H72"/>
  <c r="H70" s="1"/>
  <c r="G72"/>
  <c r="G70" s="1"/>
  <c r="E72"/>
  <c r="J67"/>
  <c r="I67"/>
  <c r="H67"/>
  <c r="G67"/>
  <c r="J66"/>
  <c r="I66"/>
  <c r="G66"/>
  <c r="F62"/>
  <c r="F61"/>
  <c r="J59"/>
  <c r="I59"/>
  <c r="I106" s="1"/>
  <c r="H59"/>
  <c r="H106" s="1"/>
  <c r="F58"/>
  <c r="I57"/>
  <c r="G57"/>
  <c r="F55"/>
  <c r="G54"/>
  <c r="J51"/>
  <c r="I51"/>
  <c r="H51"/>
  <c r="G51"/>
  <c r="J48"/>
  <c r="I48"/>
  <c r="H48"/>
  <c r="G48"/>
  <c r="J45"/>
  <c r="I45"/>
  <c r="H45"/>
  <c r="G45"/>
  <c r="H43"/>
  <c r="F43" s="1"/>
  <c r="J41"/>
  <c r="I41"/>
  <c r="G41"/>
  <c r="H39"/>
  <c r="H86" s="1"/>
  <c r="H38"/>
  <c r="H85" s="1"/>
  <c r="J37"/>
  <c r="J84" s="1"/>
  <c r="I37"/>
  <c r="I84" s="1"/>
  <c r="H37"/>
  <c r="H84" s="1"/>
  <c r="J36"/>
  <c r="J83" s="1"/>
  <c r="I36"/>
  <c r="I83" s="1"/>
  <c r="H36"/>
  <c r="H83" s="1"/>
  <c r="I34"/>
  <c r="G34"/>
  <c r="J31"/>
  <c r="I54" s="1"/>
  <c r="I30"/>
  <c r="I77" s="1"/>
  <c r="I75" s="1"/>
  <c r="F29"/>
  <c r="I28"/>
  <c r="H28"/>
  <c r="F27"/>
  <c r="I25"/>
  <c r="I23" s="1"/>
  <c r="I18" s="1"/>
  <c r="J23"/>
  <c r="H23"/>
  <c r="G23"/>
  <c r="J20"/>
  <c r="J18" s="1"/>
  <c r="I20"/>
  <c r="H20"/>
  <c r="G20"/>
  <c r="H19"/>
  <c r="H66" s="1"/>
  <c r="G145" i="1"/>
  <c r="E142"/>
  <c r="E141"/>
  <c r="G139"/>
  <c r="J136"/>
  <c r="I136"/>
  <c r="H136"/>
  <c r="G136"/>
  <c r="F136" s="1"/>
  <c r="J133"/>
  <c r="I133"/>
  <c r="H133"/>
  <c r="G133"/>
  <c r="J145"/>
  <c r="J128"/>
  <c r="I128"/>
  <c r="H128"/>
  <c r="G128"/>
  <c r="I124"/>
  <c r="H124"/>
  <c r="F141" s="1"/>
  <c r="G122"/>
  <c r="J119"/>
  <c r="I119"/>
  <c r="H119"/>
  <c r="G119"/>
  <c r="J116"/>
  <c r="I116"/>
  <c r="H116"/>
  <c r="G116"/>
  <c r="F113"/>
  <c r="F112"/>
  <c r="J109"/>
  <c r="I109"/>
  <c r="H109"/>
  <c r="G109"/>
  <c r="J108"/>
  <c r="I108"/>
  <c r="H108"/>
  <c r="G108"/>
  <c r="J106"/>
  <c r="I106"/>
  <c r="H106"/>
  <c r="G106"/>
  <c r="J105"/>
  <c r="I105"/>
  <c r="H105"/>
  <c r="H104" s="1"/>
  <c r="G105"/>
  <c r="J102"/>
  <c r="I102"/>
  <c r="H102"/>
  <c r="G102"/>
  <c r="J98"/>
  <c r="I98"/>
  <c r="H98"/>
  <c r="G98"/>
  <c r="J95"/>
  <c r="I95"/>
  <c r="H95"/>
  <c r="G95"/>
  <c r="J92"/>
  <c r="I92"/>
  <c r="H92"/>
  <c r="G92"/>
  <c r="J90"/>
  <c r="J88" s="1"/>
  <c r="I90"/>
  <c r="I88" s="1"/>
  <c r="H90"/>
  <c r="G90"/>
  <c r="E90"/>
  <c r="H88"/>
  <c r="G88"/>
  <c r="J86"/>
  <c r="I86"/>
  <c r="H86"/>
  <c r="G86"/>
  <c r="E86"/>
  <c r="J85"/>
  <c r="I85"/>
  <c r="H85"/>
  <c r="G85"/>
  <c r="E85"/>
  <c r="J84"/>
  <c r="I84"/>
  <c r="H84"/>
  <c r="G84"/>
  <c r="E84"/>
  <c r="J83"/>
  <c r="I83"/>
  <c r="H83"/>
  <c r="G83"/>
  <c r="G81" s="1"/>
  <c r="E83"/>
  <c r="J77"/>
  <c r="J76"/>
  <c r="I76"/>
  <c r="H76"/>
  <c r="J74"/>
  <c r="I74"/>
  <c r="H74"/>
  <c r="G74"/>
  <c r="J72"/>
  <c r="J70" s="1"/>
  <c r="I72"/>
  <c r="I70" s="1"/>
  <c r="H72"/>
  <c r="G72"/>
  <c r="E72"/>
  <c r="G70"/>
  <c r="J67"/>
  <c r="I67"/>
  <c r="H67"/>
  <c r="G67"/>
  <c r="J66"/>
  <c r="I66"/>
  <c r="I65" s="1"/>
  <c r="H66"/>
  <c r="G66"/>
  <c r="F62"/>
  <c r="F61"/>
  <c r="F59"/>
  <c r="F58"/>
  <c r="J57"/>
  <c r="I57"/>
  <c r="H57"/>
  <c r="G57"/>
  <c r="F55"/>
  <c r="G54"/>
  <c r="J51"/>
  <c r="I51"/>
  <c r="H51"/>
  <c r="G51"/>
  <c r="J48"/>
  <c r="I48"/>
  <c r="H48"/>
  <c r="G48"/>
  <c r="F48" s="1"/>
  <c r="J45"/>
  <c r="I45"/>
  <c r="H45"/>
  <c r="G45"/>
  <c r="F43"/>
  <c r="J41"/>
  <c r="I41"/>
  <c r="H41"/>
  <c r="G41"/>
  <c r="F39"/>
  <c r="F38"/>
  <c r="F37"/>
  <c r="F36"/>
  <c r="J34"/>
  <c r="I34"/>
  <c r="H34"/>
  <c r="G34"/>
  <c r="G33" s="1"/>
  <c r="F29"/>
  <c r="H28"/>
  <c r="F27"/>
  <c r="F25"/>
  <c r="J23"/>
  <c r="I23"/>
  <c r="H23"/>
  <c r="G23"/>
  <c r="J20"/>
  <c r="J18" s="1"/>
  <c r="I20"/>
  <c r="H20"/>
  <c r="G20"/>
  <c r="F19"/>
  <c r="J144" i="13"/>
  <c r="H144"/>
  <c r="G144"/>
  <c r="G139"/>
  <c r="J136"/>
  <c r="I136"/>
  <c r="H136"/>
  <c r="G136"/>
  <c r="J133"/>
  <c r="I133"/>
  <c r="H133"/>
  <c r="G133"/>
  <c r="G132"/>
  <c r="J128"/>
  <c r="I128"/>
  <c r="H128"/>
  <c r="G128"/>
  <c r="F128" s="1"/>
  <c r="I124"/>
  <c r="H124"/>
  <c r="G122"/>
  <c r="J119"/>
  <c r="I119"/>
  <c r="H119"/>
  <c r="G119"/>
  <c r="J116"/>
  <c r="I116"/>
  <c r="H116"/>
  <c r="G116"/>
  <c r="F113"/>
  <c r="F112"/>
  <c r="J109"/>
  <c r="I109"/>
  <c r="H109"/>
  <c r="G109"/>
  <c r="J108"/>
  <c r="I108"/>
  <c r="H108"/>
  <c r="G108"/>
  <c r="J106"/>
  <c r="I106"/>
  <c r="H106"/>
  <c r="H104" s="1"/>
  <c r="G106"/>
  <c r="J105"/>
  <c r="I105"/>
  <c r="H105"/>
  <c r="G105"/>
  <c r="J102"/>
  <c r="I102"/>
  <c r="H102"/>
  <c r="G102"/>
  <c r="J98"/>
  <c r="I98"/>
  <c r="H98"/>
  <c r="G98"/>
  <c r="J95"/>
  <c r="I95"/>
  <c r="H95"/>
  <c r="G95"/>
  <c r="J92"/>
  <c r="I92"/>
  <c r="H92"/>
  <c r="G92"/>
  <c r="J90"/>
  <c r="J88" s="1"/>
  <c r="I90"/>
  <c r="I88" s="1"/>
  <c r="H90"/>
  <c r="H88" s="1"/>
  <c r="G90"/>
  <c r="E90"/>
  <c r="G88"/>
  <c r="J86"/>
  <c r="I86"/>
  <c r="H86"/>
  <c r="G86"/>
  <c r="E86"/>
  <c r="J85"/>
  <c r="I85"/>
  <c r="H85"/>
  <c r="G85"/>
  <c r="E85"/>
  <c r="J84"/>
  <c r="I84"/>
  <c r="H84"/>
  <c r="G84"/>
  <c r="F84" s="1"/>
  <c r="E84"/>
  <c r="J83"/>
  <c r="I83"/>
  <c r="H83"/>
  <c r="H81" s="1"/>
  <c r="G83"/>
  <c r="E83"/>
  <c r="J77"/>
  <c r="J76"/>
  <c r="I76"/>
  <c r="H76"/>
  <c r="J74"/>
  <c r="I74"/>
  <c r="H74"/>
  <c r="G74"/>
  <c r="J72"/>
  <c r="J70" s="1"/>
  <c r="J65" s="1"/>
  <c r="I72"/>
  <c r="I70" s="1"/>
  <c r="H72"/>
  <c r="H70" s="1"/>
  <c r="G72"/>
  <c r="E72"/>
  <c r="G70"/>
  <c r="J67"/>
  <c r="I67"/>
  <c r="H67"/>
  <c r="G67"/>
  <c r="J66"/>
  <c r="I66"/>
  <c r="H66"/>
  <c r="H65" s="1"/>
  <c r="G66"/>
  <c r="F62"/>
  <c r="F61"/>
  <c r="F59"/>
  <c r="F58"/>
  <c r="J57"/>
  <c r="I57"/>
  <c r="H57"/>
  <c r="F57" s="1"/>
  <c r="G57"/>
  <c r="F55"/>
  <c r="G54"/>
  <c r="J51"/>
  <c r="I51"/>
  <c r="H51"/>
  <c r="G51"/>
  <c r="J48"/>
  <c r="I48"/>
  <c r="H48"/>
  <c r="G48"/>
  <c r="F48" s="1"/>
  <c r="J45"/>
  <c r="I45"/>
  <c r="H45"/>
  <c r="G45"/>
  <c r="F43"/>
  <c r="J41"/>
  <c r="I41"/>
  <c r="H41"/>
  <c r="G41"/>
  <c r="F39"/>
  <c r="F38"/>
  <c r="F37"/>
  <c r="F36"/>
  <c r="J34"/>
  <c r="I34"/>
  <c r="H34"/>
  <c r="G34"/>
  <c r="F29"/>
  <c r="H28"/>
  <c r="F27"/>
  <c r="F25"/>
  <c r="J23"/>
  <c r="I23"/>
  <c r="H23"/>
  <c r="G23"/>
  <c r="J20"/>
  <c r="J18" s="1"/>
  <c r="I20"/>
  <c r="I18" s="1"/>
  <c r="H20"/>
  <c r="H18" s="1"/>
  <c r="G20"/>
  <c r="F19"/>
  <c r="G18"/>
  <c r="F105" l="1"/>
  <c r="F106"/>
  <c r="F85"/>
  <c r="F98"/>
  <c r="F119"/>
  <c r="F133"/>
  <c r="G33"/>
  <c r="G63" s="1"/>
  <c r="F41"/>
  <c r="F83"/>
  <c r="F18"/>
  <c r="F34"/>
  <c r="J33"/>
  <c r="J125" s="1"/>
  <c r="J122" s="1"/>
  <c r="J115" s="1"/>
  <c r="G101"/>
  <c r="G81"/>
  <c r="G80" s="1"/>
  <c r="F86"/>
  <c r="F88"/>
  <c r="F102"/>
  <c r="J104"/>
  <c r="G115"/>
  <c r="F20"/>
  <c r="F23"/>
  <c r="I33"/>
  <c r="I125" s="1"/>
  <c r="I122" s="1"/>
  <c r="I115" s="1"/>
  <c r="F51"/>
  <c r="F66"/>
  <c r="F67"/>
  <c r="F76"/>
  <c r="J81"/>
  <c r="J80" s="1"/>
  <c r="F90"/>
  <c r="F92"/>
  <c r="F95"/>
  <c r="I104"/>
  <c r="F136"/>
  <c r="H33"/>
  <c r="H125" s="1"/>
  <c r="F45"/>
  <c r="F72"/>
  <c r="F74"/>
  <c r="H75"/>
  <c r="I81"/>
  <c r="I80" s="1"/>
  <c r="F108"/>
  <c r="F109"/>
  <c r="F124"/>
  <c r="I139"/>
  <c r="I132" s="1"/>
  <c r="I30"/>
  <c r="I77" s="1"/>
  <c r="I75" s="1"/>
  <c r="F70"/>
  <c r="F141"/>
  <c r="I65"/>
  <c r="H80"/>
  <c r="G104"/>
  <c r="F116"/>
  <c r="G65"/>
  <c r="F45" i="12"/>
  <c r="F67"/>
  <c r="H65"/>
  <c r="F95"/>
  <c r="G81"/>
  <c r="F116"/>
  <c r="I18"/>
  <c r="F74"/>
  <c r="G101"/>
  <c r="F23"/>
  <c r="F57"/>
  <c r="J65"/>
  <c r="H33"/>
  <c r="H125" s="1"/>
  <c r="J33"/>
  <c r="J125" s="1"/>
  <c r="I81"/>
  <c r="I80" s="1"/>
  <c r="F85"/>
  <c r="F90"/>
  <c r="F92"/>
  <c r="F133"/>
  <c r="F34"/>
  <c r="F41"/>
  <c r="I65"/>
  <c r="F76"/>
  <c r="H81"/>
  <c r="H80" s="1"/>
  <c r="F84"/>
  <c r="F106"/>
  <c r="F108"/>
  <c r="F109"/>
  <c r="F119"/>
  <c r="F83"/>
  <c r="F105"/>
  <c r="F128"/>
  <c r="F136"/>
  <c r="F48"/>
  <c r="F51"/>
  <c r="F66"/>
  <c r="F70"/>
  <c r="F86"/>
  <c r="F98"/>
  <c r="F102"/>
  <c r="F104"/>
  <c r="F18"/>
  <c r="I122"/>
  <c r="I115" s="1"/>
  <c r="F141"/>
  <c r="J122"/>
  <c r="J115" s="1"/>
  <c r="J139"/>
  <c r="J132" s="1"/>
  <c r="H144"/>
  <c r="F144" s="1"/>
  <c r="I132"/>
  <c r="I139"/>
  <c r="F20"/>
  <c r="G65"/>
  <c r="F72"/>
  <c r="F124"/>
  <c r="G33"/>
  <c r="G88"/>
  <c r="F88" s="1"/>
  <c r="J80" i="11"/>
  <c r="I33"/>
  <c r="I125" s="1"/>
  <c r="F67"/>
  <c r="F102"/>
  <c r="F74"/>
  <c r="G81"/>
  <c r="I81"/>
  <c r="I80" s="1"/>
  <c r="F95"/>
  <c r="F98"/>
  <c r="F72"/>
  <c r="H81"/>
  <c r="F119"/>
  <c r="F108"/>
  <c r="F109"/>
  <c r="F88"/>
  <c r="F23"/>
  <c r="F48"/>
  <c r="F66"/>
  <c r="G70"/>
  <c r="F70" s="1"/>
  <c r="F85"/>
  <c r="F92"/>
  <c r="F105"/>
  <c r="F116"/>
  <c r="F34"/>
  <c r="F45"/>
  <c r="F51"/>
  <c r="G101"/>
  <c r="F84"/>
  <c r="F90"/>
  <c r="I18"/>
  <c r="F41"/>
  <c r="I65"/>
  <c r="H75"/>
  <c r="F83"/>
  <c r="F124"/>
  <c r="F136"/>
  <c r="I122"/>
  <c r="I115" s="1"/>
  <c r="J122"/>
  <c r="J139"/>
  <c r="I139"/>
  <c r="I132" s="1"/>
  <c r="H144"/>
  <c r="J115"/>
  <c r="J132"/>
  <c r="G18"/>
  <c r="H33"/>
  <c r="F33" s="1"/>
  <c r="F76"/>
  <c r="H65"/>
  <c r="G65"/>
  <c r="G80"/>
  <c r="H81" i="10"/>
  <c r="H80" s="1"/>
  <c r="F34"/>
  <c r="I33"/>
  <c r="I125" s="1"/>
  <c r="F98"/>
  <c r="F136"/>
  <c r="H33"/>
  <c r="H125" s="1"/>
  <c r="I65"/>
  <c r="G81"/>
  <c r="F20"/>
  <c r="F51"/>
  <c r="F119"/>
  <c r="G101"/>
  <c r="I81"/>
  <c r="F85"/>
  <c r="F92"/>
  <c r="H18"/>
  <c r="J59" s="1"/>
  <c r="J33"/>
  <c r="J125" s="1"/>
  <c r="F125" s="1"/>
  <c r="F66"/>
  <c r="F67"/>
  <c r="F76"/>
  <c r="F83"/>
  <c r="J81"/>
  <c r="F95"/>
  <c r="F108"/>
  <c r="F116"/>
  <c r="F133"/>
  <c r="F84"/>
  <c r="F86"/>
  <c r="F90"/>
  <c r="F23"/>
  <c r="F45"/>
  <c r="F48"/>
  <c r="F72"/>
  <c r="F74"/>
  <c r="H75"/>
  <c r="F102"/>
  <c r="F105"/>
  <c r="F109"/>
  <c r="H122"/>
  <c r="H144"/>
  <c r="G80"/>
  <c r="I139"/>
  <c r="I132" s="1"/>
  <c r="I122"/>
  <c r="I115" s="1"/>
  <c r="J122"/>
  <c r="J115" s="1"/>
  <c r="J139"/>
  <c r="J132" s="1"/>
  <c r="F70"/>
  <c r="F141"/>
  <c r="I30"/>
  <c r="G33"/>
  <c r="F33" s="1"/>
  <c r="G104"/>
  <c r="G115"/>
  <c r="G132"/>
  <c r="H139"/>
  <c r="I144"/>
  <c r="I18"/>
  <c r="G65"/>
  <c r="I88"/>
  <c r="F124"/>
  <c r="F98" i="9"/>
  <c r="F41"/>
  <c r="F76"/>
  <c r="J81"/>
  <c r="J80" s="1"/>
  <c r="F34"/>
  <c r="F90"/>
  <c r="F92"/>
  <c r="F95"/>
  <c r="F136"/>
  <c r="H33"/>
  <c r="I30" s="1"/>
  <c r="H54" s="1"/>
  <c r="F51"/>
  <c r="F66"/>
  <c r="F67"/>
  <c r="H81"/>
  <c r="H80" s="1"/>
  <c r="F85"/>
  <c r="F119"/>
  <c r="F20"/>
  <c r="G81"/>
  <c r="F23"/>
  <c r="J33"/>
  <c r="J125" s="1"/>
  <c r="J139" s="1"/>
  <c r="J132" s="1"/>
  <c r="I33"/>
  <c r="I125" s="1"/>
  <c r="I122" s="1"/>
  <c r="I115" s="1"/>
  <c r="J65"/>
  <c r="F74"/>
  <c r="I81"/>
  <c r="I80" s="1"/>
  <c r="G115"/>
  <c r="G132"/>
  <c r="H65"/>
  <c r="G101"/>
  <c r="F86"/>
  <c r="G88"/>
  <c r="F88" s="1"/>
  <c r="F102"/>
  <c r="F108"/>
  <c r="F109"/>
  <c r="F124"/>
  <c r="F45"/>
  <c r="F48"/>
  <c r="F84"/>
  <c r="H144"/>
  <c r="I28"/>
  <c r="J31" s="1"/>
  <c r="J122"/>
  <c r="J115" s="1"/>
  <c r="I139"/>
  <c r="I132" s="1"/>
  <c r="F70"/>
  <c r="F141"/>
  <c r="I128"/>
  <c r="G33"/>
  <c r="F105"/>
  <c r="F116"/>
  <c r="F133"/>
  <c r="G65"/>
  <c r="F72"/>
  <c r="H125"/>
  <c r="H18"/>
  <c r="F98" i="8"/>
  <c r="J34"/>
  <c r="J33" s="1"/>
  <c r="J125" s="1"/>
  <c r="J81"/>
  <c r="F85"/>
  <c r="F119"/>
  <c r="H18"/>
  <c r="F108"/>
  <c r="G33"/>
  <c r="F51"/>
  <c r="F92"/>
  <c r="F95"/>
  <c r="F136"/>
  <c r="J65"/>
  <c r="F84"/>
  <c r="J104"/>
  <c r="G63"/>
  <c r="F20"/>
  <c r="I33"/>
  <c r="I125" s="1"/>
  <c r="I122" s="1"/>
  <c r="I115" s="1"/>
  <c r="J80"/>
  <c r="F38"/>
  <c r="F41"/>
  <c r="F45"/>
  <c r="F76"/>
  <c r="F109"/>
  <c r="F124"/>
  <c r="F36"/>
  <c r="I104"/>
  <c r="F74"/>
  <c r="H75"/>
  <c r="F102"/>
  <c r="F133"/>
  <c r="J18"/>
  <c r="I65"/>
  <c r="H34"/>
  <c r="F34" s="1"/>
  <c r="F48"/>
  <c r="F67"/>
  <c r="F105"/>
  <c r="F116"/>
  <c r="F141"/>
  <c r="J122"/>
  <c r="J115" s="1"/>
  <c r="J139"/>
  <c r="J132" s="1"/>
  <c r="J128"/>
  <c r="J144"/>
  <c r="H33"/>
  <c r="H125" s="1"/>
  <c r="F106"/>
  <c r="H104"/>
  <c r="F70"/>
  <c r="H66"/>
  <c r="H65" s="1"/>
  <c r="H86"/>
  <c r="H81" s="1"/>
  <c r="F25"/>
  <c r="F39"/>
  <c r="I57"/>
  <c r="I83"/>
  <c r="I81" s="1"/>
  <c r="I80" s="1"/>
  <c r="H90"/>
  <c r="G104"/>
  <c r="G115"/>
  <c r="G132"/>
  <c r="H57"/>
  <c r="F59"/>
  <c r="G65"/>
  <c r="F72"/>
  <c r="G80"/>
  <c r="I23"/>
  <c r="I18" s="1"/>
  <c r="F37"/>
  <c r="F90" i="7"/>
  <c r="F109"/>
  <c r="I34"/>
  <c r="I33" s="1"/>
  <c r="I125" s="1"/>
  <c r="I122" s="1"/>
  <c r="I115" s="1"/>
  <c r="F124"/>
  <c r="J18"/>
  <c r="J65"/>
  <c r="F92"/>
  <c r="F95"/>
  <c r="F102"/>
  <c r="F48"/>
  <c r="H57"/>
  <c r="F108"/>
  <c r="F119"/>
  <c r="F133"/>
  <c r="H18"/>
  <c r="J106"/>
  <c r="J104" s="1"/>
  <c r="G65"/>
  <c r="J81"/>
  <c r="J80" s="1"/>
  <c r="H34"/>
  <c r="H33" s="1"/>
  <c r="H125" s="1"/>
  <c r="I81"/>
  <c r="I80" s="1"/>
  <c r="F59"/>
  <c r="F74"/>
  <c r="F116"/>
  <c r="J34"/>
  <c r="J33" s="1"/>
  <c r="J125" s="1"/>
  <c r="J122" s="1"/>
  <c r="J115" s="1"/>
  <c r="F37"/>
  <c r="F45"/>
  <c r="F67"/>
  <c r="F76"/>
  <c r="G81"/>
  <c r="F98"/>
  <c r="F105"/>
  <c r="F136"/>
  <c r="F20"/>
  <c r="F36"/>
  <c r="F41"/>
  <c r="F43"/>
  <c r="I70"/>
  <c r="F70" s="1"/>
  <c r="F72"/>
  <c r="I139"/>
  <c r="I132" s="1"/>
  <c r="H128"/>
  <c r="J128"/>
  <c r="J144"/>
  <c r="I65"/>
  <c r="I104"/>
  <c r="F106"/>
  <c r="F141"/>
  <c r="H83"/>
  <c r="H85"/>
  <c r="F85" s="1"/>
  <c r="G101"/>
  <c r="G33"/>
  <c r="H66"/>
  <c r="H84"/>
  <c r="F84" s="1"/>
  <c r="H86"/>
  <c r="F86" s="1"/>
  <c r="G88"/>
  <c r="F88" s="1"/>
  <c r="H104"/>
  <c r="G18"/>
  <c r="F25"/>
  <c r="I57"/>
  <c r="F57" s="1"/>
  <c r="G104"/>
  <c r="F104" s="1"/>
  <c r="G115"/>
  <c r="G132"/>
  <c r="I23"/>
  <c r="F23" s="1"/>
  <c r="F45" i="6"/>
  <c r="F51"/>
  <c r="F74"/>
  <c r="F133"/>
  <c r="F136"/>
  <c r="I18"/>
  <c r="F57"/>
  <c r="F105"/>
  <c r="F23"/>
  <c r="F67"/>
  <c r="I65"/>
  <c r="G101"/>
  <c r="G81"/>
  <c r="F85"/>
  <c r="H81"/>
  <c r="H80" s="1"/>
  <c r="F116"/>
  <c r="F128"/>
  <c r="I33"/>
  <c r="I125" s="1"/>
  <c r="I122" s="1"/>
  <c r="I115" s="1"/>
  <c r="H65"/>
  <c r="F41"/>
  <c r="F48"/>
  <c r="J65"/>
  <c r="I81"/>
  <c r="I80" s="1"/>
  <c r="F90"/>
  <c r="F92"/>
  <c r="F106"/>
  <c r="F119"/>
  <c r="F84"/>
  <c r="F108"/>
  <c r="F109"/>
  <c r="G18"/>
  <c r="F18" s="1"/>
  <c r="J18"/>
  <c r="F66"/>
  <c r="F76"/>
  <c r="J81"/>
  <c r="J80" s="1"/>
  <c r="F86"/>
  <c r="F102"/>
  <c r="H125"/>
  <c r="F33"/>
  <c r="I30"/>
  <c r="F70"/>
  <c r="I139"/>
  <c r="I132" s="1"/>
  <c r="H144"/>
  <c r="F144" s="1"/>
  <c r="J122"/>
  <c r="J139"/>
  <c r="J132" s="1"/>
  <c r="J115"/>
  <c r="F34"/>
  <c r="F83"/>
  <c r="G88"/>
  <c r="F88" s="1"/>
  <c r="H104"/>
  <c r="F104" s="1"/>
  <c r="F20"/>
  <c r="G65"/>
  <c r="F72"/>
  <c r="F34" i="5"/>
  <c r="I65"/>
  <c r="F48"/>
  <c r="H81"/>
  <c r="F136"/>
  <c r="F119"/>
  <c r="G33"/>
  <c r="G101"/>
  <c r="I81"/>
  <c r="F85"/>
  <c r="F92"/>
  <c r="F106"/>
  <c r="F98"/>
  <c r="F102"/>
  <c r="H33"/>
  <c r="I30" s="1"/>
  <c r="F30" s="1"/>
  <c r="F45"/>
  <c r="F66"/>
  <c r="J65"/>
  <c r="G81"/>
  <c r="G80" s="1"/>
  <c r="F80" s="1"/>
  <c r="F116"/>
  <c r="F128"/>
  <c r="F133"/>
  <c r="H125"/>
  <c r="H80"/>
  <c r="F88"/>
  <c r="F20"/>
  <c r="F51"/>
  <c r="F57"/>
  <c r="G65"/>
  <c r="F72"/>
  <c r="F76"/>
  <c r="F83"/>
  <c r="J81"/>
  <c r="J80" s="1"/>
  <c r="F90"/>
  <c r="F95"/>
  <c r="I104"/>
  <c r="F109"/>
  <c r="F41"/>
  <c r="F86"/>
  <c r="I80"/>
  <c r="F105"/>
  <c r="J104"/>
  <c r="G18"/>
  <c r="J33"/>
  <c r="J125" s="1"/>
  <c r="J122" s="1"/>
  <c r="J115" s="1"/>
  <c r="F74"/>
  <c r="H75"/>
  <c r="F84"/>
  <c r="F108"/>
  <c r="F141"/>
  <c r="F81"/>
  <c r="H122"/>
  <c r="H115" s="1"/>
  <c r="F23"/>
  <c r="F67"/>
  <c r="G104"/>
  <c r="G115"/>
  <c r="G132"/>
  <c r="H18"/>
  <c r="I33"/>
  <c r="I125" s="1"/>
  <c r="H70"/>
  <c r="F70" s="1"/>
  <c r="F124"/>
  <c r="I65" i="4"/>
  <c r="I81"/>
  <c r="I80" s="1"/>
  <c r="H81"/>
  <c r="F98"/>
  <c r="F102"/>
  <c r="F105"/>
  <c r="F124"/>
  <c r="F136"/>
  <c r="F48"/>
  <c r="F83"/>
  <c r="F119"/>
  <c r="F128"/>
  <c r="F28"/>
  <c r="I33"/>
  <c r="I125" s="1"/>
  <c r="I122" s="1"/>
  <c r="I115" s="1"/>
  <c r="F54"/>
  <c r="G18"/>
  <c r="F18" s="1"/>
  <c r="F41"/>
  <c r="F45"/>
  <c r="F141"/>
  <c r="G101"/>
  <c r="I75"/>
  <c r="F84"/>
  <c r="J104"/>
  <c r="F116"/>
  <c r="J33"/>
  <c r="J125" s="1"/>
  <c r="J139" s="1"/>
  <c r="J132" s="1"/>
  <c r="F51"/>
  <c r="F66"/>
  <c r="F67"/>
  <c r="F76"/>
  <c r="F77"/>
  <c r="G81"/>
  <c r="F86"/>
  <c r="F90"/>
  <c r="H101"/>
  <c r="F108"/>
  <c r="F23"/>
  <c r="G33"/>
  <c r="F57"/>
  <c r="J65"/>
  <c r="F74"/>
  <c r="H75"/>
  <c r="J81"/>
  <c r="J80" s="1"/>
  <c r="F92"/>
  <c r="F95"/>
  <c r="F109"/>
  <c r="F133"/>
  <c r="I139"/>
  <c r="I132" s="1"/>
  <c r="H144"/>
  <c r="F144" s="1"/>
  <c r="F70"/>
  <c r="H65"/>
  <c r="I101"/>
  <c r="J75"/>
  <c r="G104"/>
  <c r="F104" s="1"/>
  <c r="G115"/>
  <c r="G132"/>
  <c r="G65"/>
  <c r="F72"/>
  <c r="G80"/>
  <c r="H33"/>
  <c r="H125" s="1"/>
  <c r="H88"/>
  <c r="H80" s="1"/>
  <c r="I81" i="3"/>
  <c r="F20"/>
  <c r="F76"/>
  <c r="F98"/>
  <c r="F119"/>
  <c r="F41"/>
  <c r="I65"/>
  <c r="F136"/>
  <c r="F34"/>
  <c r="F48"/>
  <c r="F57"/>
  <c r="F72"/>
  <c r="I75"/>
  <c r="G81"/>
  <c r="G80" s="1"/>
  <c r="F86"/>
  <c r="G65"/>
  <c r="I80"/>
  <c r="H63"/>
  <c r="G33"/>
  <c r="G63" s="1"/>
  <c r="F45"/>
  <c r="F74"/>
  <c r="J75"/>
  <c r="F83"/>
  <c r="J81"/>
  <c r="J80" s="1"/>
  <c r="F88"/>
  <c r="F92"/>
  <c r="F102"/>
  <c r="F116"/>
  <c r="F128"/>
  <c r="F133"/>
  <c r="F51"/>
  <c r="G101"/>
  <c r="H101"/>
  <c r="F84"/>
  <c r="F90"/>
  <c r="F95"/>
  <c r="I104"/>
  <c r="F109"/>
  <c r="J33"/>
  <c r="J125" s="1"/>
  <c r="J139" s="1"/>
  <c r="J132" s="1"/>
  <c r="F54"/>
  <c r="F66"/>
  <c r="J65"/>
  <c r="F77"/>
  <c r="F85"/>
  <c r="F108"/>
  <c r="F141"/>
  <c r="H122"/>
  <c r="H115" s="1"/>
  <c r="H81"/>
  <c r="H80" s="1"/>
  <c r="I101"/>
  <c r="F67"/>
  <c r="G104"/>
  <c r="G115"/>
  <c r="G132"/>
  <c r="I33"/>
  <c r="I125" s="1"/>
  <c r="H70"/>
  <c r="F70" s="1"/>
  <c r="F124"/>
  <c r="I18"/>
  <c r="F18" s="1"/>
  <c r="F59" i="2"/>
  <c r="J34"/>
  <c r="J33" s="1"/>
  <c r="J125" s="1"/>
  <c r="J122" s="1"/>
  <c r="J115" s="1"/>
  <c r="F86"/>
  <c r="H41"/>
  <c r="F41" s="1"/>
  <c r="F20"/>
  <c r="F23"/>
  <c r="F25"/>
  <c r="F48"/>
  <c r="J65"/>
  <c r="F108"/>
  <c r="F36"/>
  <c r="F37"/>
  <c r="F38"/>
  <c r="H57"/>
  <c r="I72"/>
  <c r="F102"/>
  <c r="F133"/>
  <c r="J81"/>
  <c r="J80" s="1"/>
  <c r="G81"/>
  <c r="G80" s="1"/>
  <c r="I81"/>
  <c r="I80" s="1"/>
  <c r="F39"/>
  <c r="F45"/>
  <c r="G65"/>
  <c r="F74"/>
  <c r="G101"/>
  <c r="F95"/>
  <c r="G104"/>
  <c r="F109"/>
  <c r="G115"/>
  <c r="H54"/>
  <c r="G18"/>
  <c r="F18" s="1"/>
  <c r="F30"/>
  <c r="I104"/>
  <c r="F67"/>
  <c r="F72"/>
  <c r="F92"/>
  <c r="F105"/>
  <c r="F116"/>
  <c r="F124"/>
  <c r="G132"/>
  <c r="F19"/>
  <c r="H18"/>
  <c r="J28"/>
  <c r="F28" s="1"/>
  <c r="F31"/>
  <c r="H34"/>
  <c r="H33" s="1"/>
  <c r="H125" s="1"/>
  <c r="H122" s="1"/>
  <c r="H81"/>
  <c r="F84"/>
  <c r="F51"/>
  <c r="H75"/>
  <c r="F98"/>
  <c r="F66"/>
  <c r="H65"/>
  <c r="J139"/>
  <c r="J132" s="1"/>
  <c r="F81"/>
  <c r="F141"/>
  <c r="F54"/>
  <c r="F85"/>
  <c r="G33"/>
  <c r="J57"/>
  <c r="F57" s="1"/>
  <c r="F76"/>
  <c r="F77"/>
  <c r="J78"/>
  <c r="F83"/>
  <c r="H104"/>
  <c r="J106"/>
  <c r="J104" s="1"/>
  <c r="F119"/>
  <c r="F136"/>
  <c r="I70"/>
  <c r="I65" s="1"/>
  <c r="H90"/>
  <c r="H101"/>
  <c r="I33"/>
  <c r="I125" s="1"/>
  <c r="F119" i="1"/>
  <c r="F133"/>
  <c r="G18"/>
  <c r="F34"/>
  <c r="J81"/>
  <c r="J80" s="1"/>
  <c r="G101"/>
  <c r="I81"/>
  <c r="F85"/>
  <c r="F98"/>
  <c r="F106"/>
  <c r="F108"/>
  <c r="J104"/>
  <c r="F83"/>
  <c r="I33"/>
  <c r="I125" s="1"/>
  <c r="I122" s="1"/>
  <c r="I115" s="1"/>
  <c r="F66"/>
  <c r="F72"/>
  <c r="F84"/>
  <c r="I80"/>
  <c r="F105"/>
  <c r="I18"/>
  <c r="H33"/>
  <c r="H125" s="1"/>
  <c r="F125" s="1"/>
  <c r="F45"/>
  <c r="G65"/>
  <c r="F74"/>
  <c r="H75"/>
  <c r="F86"/>
  <c r="F92"/>
  <c r="F102"/>
  <c r="F116"/>
  <c r="F128"/>
  <c r="F51"/>
  <c r="F76"/>
  <c r="F20"/>
  <c r="F41"/>
  <c r="F57"/>
  <c r="J65"/>
  <c r="H81"/>
  <c r="G80"/>
  <c r="F90"/>
  <c r="F95"/>
  <c r="I104"/>
  <c r="F109"/>
  <c r="H145"/>
  <c r="F145" s="1"/>
  <c r="G63"/>
  <c r="F23"/>
  <c r="J33"/>
  <c r="J125" s="1"/>
  <c r="F67"/>
  <c r="F88"/>
  <c r="G104"/>
  <c r="G115"/>
  <c r="G132"/>
  <c r="I145"/>
  <c r="H18"/>
  <c r="H70"/>
  <c r="F70" s="1"/>
  <c r="F124"/>
  <c r="J139" i="13"/>
  <c r="J132" s="1"/>
  <c r="I144"/>
  <c r="F144" s="1"/>
  <c r="H54" l="1"/>
  <c r="H63" s="1"/>
  <c r="F104"/>
  <c r="F65"/>
  <c r="H101"/>
  <c r="H110" s="1"/>
  <c r="F30"/>
  <c r="F77"/>
  <c r="I28"/>
  <c r="J31" s="1"/>
  <c r="F33"/>
  <c r="F81"/>
  <c r="H122"/>
  <c r="H139"/>
  <c r="F125"/>
  <c r="I30" i="12"/>
  <c r="F33"/>
  <c r="F81"/>
  <c r="G63"/>
  <c r="I77"/>
  <c r="H54"/>
  <c r="I28"/>
  <c r="F30"/>
  <c r="F65"/>
  <c r="F125"/>
  <c r="H122"/>
  <c r="G80"/>
  <c r="F80" s="1"/>
  <c r="F81" i="11"/>
  <c r="H80"/>
  <c r="F80" s="1"/>
  <c r="F65"/>
  <c r="G110"/>
  <c r="J59"/>
  <c r="F141"/>
  <c r="G63"/>
  <c r="F18"/>
  <c r="H125"/>
  <c r="I30"/>
  <c r="I80" i="10"/>
  <c r="F80" s="1"/>
  <c r="F81"/>
  <c r="J80"/>
  <c r="G63"/>
  <c r="F139"/>
  <c r="H132"/>
  <c r="F132" s="1"/>
  <c r="J57"/>
  <c r="F57" s="1"/>
  <c r="J106"/>
  <c r="F59"/>
  <c r="F122"/>
  <c r="H115"/>
  <c r="F115" s="1"/>
  <c r="F65"/>
  <c r="G110"/>
  <c r="I77"/>
  <c r="F30"/>
  <c r="H54"/>
  <c r="I28"/>
  <c r="F18"/>
  <c r="F88"/>
  <c r="I77" i="9"/>
  <c r="H101" s="1"/>
  <c r="F30"/>
  <c r="F33"/>
  <c r="F81"/>
  <c r="G80"/>
  <c r="F80" s="1"/>
  <c r="F65"/>
  <c r="G63"/>
  <c r="F77"/>
  <c r="J78"/>
  <c r="I54"/>
  <c r="F54" s="1"/>
  <c r="F31"/>
  <c r="J28"/>
  <c r="F28" s="1"/>
  <c r="F125"/>
  <c r="J59"/>
  <c r="H63"/>
  <c r="I63"/>
  <c r="H122"/>
  <c r="F18"/>
  <c r="F18" i="8"/>
  <c r="F23"/>
  <c r="I139"/>
  <c r="I132" s="1"/>
  <c r="F66"/>
  <c r="F104"/>
  <c r="F33"/>
  <c r="F81"/>
  <c r="H128"/>
  <c r="I144"/>
  <c r="I128"/>
  <c r="F65"/>
  <c r="G110"/>
  <c r="F125"/>
  <c r="H122"/>
  <c r="F83"/>
  <c r="F86"/>
  <c r="F90"/>
  <c r="H88"/>
  <c r="F88" s="1"/>
  <c r="F57"/>
  <c r="I30"/>
  <c r="I30" i="7"/>
  <c r="I77" s="1"/>
  <c r="J139"/>
  <c r="J132" s="1"/>
  <c r="F34"/>
  <c r="F33"/>
  <c r="H65"/>
  <c r="F66"/>
  <c r="G63"/>
  <c r="H144"/>
  <c r="F83"/>
  <c r="H81"/>
  <c r="I144"/>
  <c r="I128"/>
  <c r="F128" s="1"/>
  <c r="F125"/>
  <c r="H122"/>
  <c r="I18"/>
  <c r="G80"/>
  <c r="G63" i="6"/>
  <c r="F81"/>
  <c r="G80"/>
  <c r="F80" s="1"/>
  <c r="F65"/>
  <c r="F141"/>
  <c r="F125"/>
  <c r="H122"/>
  <c r="I77"/>
  <c r="F30"/>
  <c r="H54"/>
  <c r="I28"/>
  <c r="J139" i="5"/>
  <c r="J132" s="1"/>
  <c r="F125"/>
  <c r="G63"/>
  <c r="G110"/>
  <c r="I77"/>
  <c r="I28"/>
  <c r="J31" s="1"/>
  <c r="I54" s="1"/>
  <c r="I63" s="1"/>
  <c r="H139"/>
  <c r="H132" s="1"/>
  <c r="F104"/>
  <c r="H54"/>
  <c r="H63" s="1"/>
  <c r="F33"/>
  <c r="F18"/>
  <c r="I144"/>
  <c r="F144" s="1"/>
  <c r="I139"/>
  <c r="I132" s="1"/>
  <c r="F132" s="1"/>
  <c r="I122"/>
  <c r="I115" s="1"/>
  <c r="F115" s="1"/>
  <c r="H65"/>
  <c r="G63" i="4"/>
  <c r="J122"/>
  <c r="J115" s="1"/>
  <c r="F75"/>
  <c r="J63"/>
  <c r="I63"/>
  <c r="F101"/>
  <c r="I110"/>
  <c r="F81"/>
  <c r="J110"/>
  <c r="F125"/>
  <c r="H122"/>
  <c r="F65"/>
  <c r="G110"/>
  <c r="H110"/>
  <c r="F80"/>
  <c r="H63"/>
  <c r="F63" s="1"/>
  <c r="F88"/>
  <c r="F33"/>
  <c r="J110" i="3"/>
  <c r="F75"/>
  <c r="F81"/>
  <c r="F104"/>
  <c r="F125"/>
  <c r="F80"/>
  <c r="J122"/>
  <c r="J115" s="1"/>
  <c r="F101"/>
  <c r="J63"/>
  <c r="I144"/>
  <c r="F144" s="1"/>
  <c r="I63"/>
  <c r="G110"/>
  <c r="I139"/>
  <c r="I132" s="1"/>
  <c r="I122"/>
  <c r="I115" s="1"/>
  <c r="F115" s="1"/>
  <c r="I110"/>
  <c r="H65"/>
  <c r="H139"/>
  <c r="F33"/>
  <c r="F34" i="2"/>
  <c r="F104"/>
  <c r="H63"/>
  <c r="F65"/>
  <c r="J128"/>
  <c r="J144"/>
  <c r="F90"/>
  <c r="H88"/>
  <c r="F78"/>
  <c r="I101"/>
  <c r="F101" s="1"/>
  <c r="J63"/>
  <c r="H115"/>
  <c r="F70"/>
  <c r="H139"/>
  <c r="H128"/>
  <c r="I139"/>
  <c r="I132" s="1"/>
  <c r="I122"/>
  <c r="I115" s="1"/>
  <c r="I144"/>
  <c r="I128"/>
  <c r="F33"/>
  <c r="G63"/>
  <c r="F106"/>
  <c r="I63"/>
  <c r="J75"/>
  <c r="F125"/>
  <c r="G110"/>
  <c r="H122" i="1"/>
  <c r="H115" s="1"/>
  <c r="G110"/>
  <c r="F81"/>
  <c r="H80"/>
  <c r="F80" s="1"/>
  <c r="I139"/>
  <c r="I132" s="1"/>
  <c r="F104"/>
  <c r="I30"/>
  <c r="J122"/>
  <c r="J139"/>
  <c r="J132" s="1"/>
  <c r="F18"/>
  <c r="H139"/>
  <c r="F33"/>
  <c r="H65"/>
  <c r="I54" i="13"/>
  <c r="I63" s="1"/>
  <c r="F31"/>
  <c r="J28"/>
  <c r="J63" s="1"/>
  <c r="J78"/>
  <c r="F80"/>
  <c r="G110"/>
  <c r="F139"/>
  <c r="H132"/>
  <c r="F132" s="1"/>
  <c r="H115" l="1"/>
  <c r="F115" s="1"/>
  <c r="F122"/>
  <c r="F54"/>
  <c r="F63"/>
  <c r="G110" i="12"/>
  <c r="H139"/>
  <c r="H115"/>
  <c r="F115" s="1"/>
  <c r="F122"/>
  <c r="F77"/>
  <c r="I75"/>
  <c r="H101"/>
  <c r="H63"/>
  <c r="J31"/>
  <c r="F125" i="11"/>
  <c r="H122"/>
  <c r="I77"/>
  <c r="F30"/>
  <c r="H54"/>
  <c r="I28"/>
  <c r="J57"/>
  <c r="F57" s="1"/>
  <c r="J106"/>
  <c r="F59"/>
  <c r="H63" i="10"/>
  <c r="J104"/>
  <c r="F104" s="1"/>
  <c r="F106"/>
  <c r="I75"/>
  <c r="H101"/>
  <c r="F77"/>
  <c r="J31"/>
  <c r="J128"/>
  <c r="F128" s="1"/>
  <c r="I75" i="9"/>
  <c r="G110"/>
  <c r="H139"/>
  <c r="H115"/>
  <c r="F115" s="1"/>
  <c r="F122"/>
  <c r="J106"/>
  <c r="J57"/>
  <c r="F57" s="1"/>
  <c r="F59"/>
  <c r="F78"/>
  <c r="J75"/>
  <c r="I101"/>
  <c r="F101" s="1"/>
  <c r="H110"/>
  <c r="F128" i="8"/>
  <c r="F122"/>
  <c r="H115"/>
  <c r="F115" s="1"/>
  <c r="H144"/>
  <c r="F144" s="1"/>
  <c r="H80"/>
  <c r="H139"/>
  <c r="I77"/>
  <c r="H54"/>
  <c r="F30"/>
  <c r="I28"/>
  <c r="H54" i="7"/>
  <c r="H63" s="1"/>
  <c r="I28"/>
  <c r="J31" s="1"/>
  <c r="F30"/>
  <c r="H139"/>
  <c r="H101"/>
  <c r="F77"/>
  <c r="I75"/>
  <c r="G110"/>
  <c r="F144"/>
  <c r="F65"/>
  <c r="F122"/>
  <c r="H115"/>
  <c r="F115" s="1"/>
  <c r="H80"/>
  <c r="F81"/>
  <c r="F18"/>
  <c r="G110" i="6"/>
  <c r="H115"/>
  <c r="F115" s="1"/>
  <c r="F122"/>
  <c r="H63"/>
  <c r="I75"/>
  <c r="H101"/>
  <c r="F77"/>
  <c r="J31"/>
  <c r="H139"/>
  <c r="J28" i="5"/>
  <c r="F31"/>
  <c r="F54"/>
  <c r="J78"/>
  <c r="F78" s="1"/>
  <c r="F139"/>
  <c r="I75"/>
  <c r="F77"/>
  <c r="H101"/>
  <c r="F28"/>
  <c r="J63"/>
  <c r="F63" s="1"/>
  <c r="H110"/>
  <c r="F65"/>
  <c r="I101"/>
  <c r="J75"/>
  <c r="F122"/>
  <c r="H139" i="4"/>
  <c r="F122"/>
  <c r="H115"/>
  <c r="F115" s="1"/>
  <c r="F110"/>
  <c r="F63" i="3"/>
  <c r="H110"/>
  <c r="F110" s="1"/>
  <c r="F65"/>
  <c r="H132"/>
  <c r="F132" s="1"/>
  <c r="F139"/>
  <c r="F122"/>
  <c r="F63" i="2"/>
  <c r="F122"/>
  <c r="I110"/>
  <c r="F139"/>
  <c r="H132"/>
  <c r="F132" s="1"/>
  <c r="H80"/>
  <c r="F88"/>
  <c r="F128"/>
  <c r="F75"/>
  <c r="J110"/>
  <c r="H144"/>
  <c r="F144" s="1"/>
  <c r="F115"/>
  <c r="F65" i="1"/>
  <c r="I77"/>
  <c r="I28"/>
  <c r="H54"/>
  <c r="F30"/>
  <c r="F142"/>
  <c r="H132"/>
  <c r="F132" s="1"/>
  <c r="F139"/>
  <c r="J115"/>
  <c r="F115" s="1"/>
  <c r="F122"/>
  <c r="F28" i="13"/>
  <c r="F78"/>
  <c r="J75"/>
  <c r="I101"/>
  <c r="F139" i="12" l="1"/>
  <c r="H132"/>
  <c r="F132" s="1"/>
  <c r="H110"/>
  <c r="I54"/>
  <c r="F31"/>
  <c r="J28"/>
  <c r="J78"/>
  <c r="J31" i="11"/>
  <c r="J128"/>
  <c r="F128" s="1"/>
  <c r="I75"/>
  <c r="H101"/>
  <c r="F77"/>
  <c r="F122"/>
  <c r="H115"/>
  <c r="F115" s="1"/>
  <c r="H139"/>
  <c r="F106"/>
  <c r="J104"/>
  <c r="F104" s="1"/>
  <c r="H63"/>
  <c r="J144" i="10"/>
  <c r="F144" s="1"/>
  <c r="J78"/>
  <c r="I54"/>
  <c r="F31"/>
  <c r="J28"/>
  <c r="H110"/>
  <c r="H132" i="9"/>
  <c r="F132" s="1"/>
  <c r="F139"/>
  <c r="J128"/>
  <c r="F128" s="1"/>
  <c r="F75"/>
  <c r="J63"/>
  <c r="F63" s="1"/>
  <c r="F106"/>
  <c r="J104"/>
  <c r="F104" s="1"/>
  <c r="I110"/>
  <c r="H63" i="8"/>
  <c r="F80"/>
  <c r="I75"/>
  <c r="H101"/>
  <c r="F77"/>
  <c r="J31"/>
  <c r="F139"/>
  <c r="H132"/>
  <c r="F132" s="1"/>
  <c r="H110" i="7"/>
  <c r="F80"/>
  <c r="F139"/>
  <c r="H132"/>
  <c r="F132" s="1"/>
  <c r="F31"/>
  <c r="J28"/>
  <c r="J78"/>
  <c r="I54"/>
  <c r="I54" i="6"/>
  <c r="F31"/>
  <c r="J28"/>
  <c r="J78"/>
  <c r="H110"/>
  <c r="F139"/>
  <c r="H132"/>
  <c r="F132" s="1"/>
  <c r="F101" i="5"/>
  <c r="I110"/>
  <c r="F110" s="1"/>
  <c r="J110"/>
  <c r="F75"/>
  <c r="F139" i="4"/>
  <c r="H132"/>
  <c r="F132" s="1"/>
  <c r="F80" i="2"/>
  <c r="H110"/>
  <c r="F110" s="1"/>
  <c r="F77" i="1"/>
  <c r="I75"/>
  <c r="H101"/>
  <c r="H63"/>
  <c r="J31"/>
  <c r="I110" i="13"/>
  <c r="F101"/>
  <c r="J110"/>
  <c r="F75"/>
  <c r="F110" l="1"/>
  <c r="I101" i="12"/>
  <c r="F78"/>
  <c r="J75"/>
  <c r="F54"/>
  <c r="I63"/>
  <c r="J63"/>
  <c r="F28"/>
  <c r="F139" i="11"/>
  <c r="H132"/>
  <c r="F132" s="1"/>
  <c r="J144"/>
  <c r="F144" s="1"/>
  <c r="J78"/>
  <c r="I54"/>
  <c r="F31"/>
  <c r="J28"/>
  <c r="H110"/>
  <c r="J63" i="10"/>
  <c r="F28"/>
  <c r="F78"/>
  <c r="J75"/>
  <c r="I101"/>
  <c r="I63"/>
  <c r="F54"/>
  <c r="F110" i="9"/>
  <c r="J144"/>
  <c r="F144" s="1"/>
  <c r="J110"/>
  <c r="F31" i="8"/>
  <c r="J28"/>
  <c r="I54"/>
  <c r="J78"/>
  <c r="H110"/>
  <c r="J63" i="7"/>
  <c r="F28"/>
  <c r="F78"/>
  <c r="I101"/>
  <c r="J75"/>
  <c r="F54"/>
  <c r="I63"/>
  <c r="J63" i="6"/>
  <c r="F28"/>
  <c r="F78"/>
  <c r="J75"/>
  <c r="I101"/>
  <c r="F54"/>
  <c r="I63"/>
  <c r="H110" i="1"/>
  <c r="I54"/>
  <c r="F31"/>
  <c r="J28"/>
  <c r="J78"/>
  <c r="F63" i="12" l="1"/>
  <c r="J110"/>
  <c r="F75"/>
  <c r="I110"/>
  <c r="F101"/>
  <c r="J63" i="11"/>
  <c r="F28"/>
  <c r="F78"/>
  <c r="J75"/>
  <c r="I101"/>
  <c r="F54"/>
  <c r="I63"/>
  <c r="F63" i="10"/>
  <c r="I110"/>
  <c r="F110" s="1"/>
  <c r="F101"/>
  <c r="J110"/>
  <c r="F75"/>
  <c r="J63" i="8"/>
  <c r="F28"/>
  <c r="I63"/>
  <c r="F54"/>
  <c r="F78"/>
  <c r="J75"/>
  <c r="I101"/>
  <c r="J110" i="7"/>
  <c r="F75"/>
  <c r="I110"/>
  <c r="F101"/>
  <c r="F63"/>
  <c r="F63" i="6"/>
  <c r="F101"/>
  <c r="I110"/>
  <c r="J110"/>
  <c r="F75"/>
  <c r="I101" i="1"/>
  <c r="F78"/>
  <c r="J75"/>
  <c r="F54"/>
  <c r="I63"/>
  <c r="F63" s="1"/>
  <c r="J63"/>
  <c r="F28"/>
  <c r="F110" i="12" l="1"/>
  <c r="J110" i="11"/>
  <c r="F75"/>
  <c r="F101"/>
  <c r="I110"/>
  <c r="F63"/>
  <c r="J110" i="8"/>
  <c r="F75"/>
  <c r="F101"/>
  <c r="I110"/>
  <c r="F63"/>
  <c r="F110" i="7"/>
  <c r="F110" i="6"/>
  <c r="F101" i="1"/>
  <c r="I110"/>
  <c r="J110"/>
  <c r="F75"/>
  <c r="F110" i="11" l="1"/>
  <c r="F110" i="8"/>
  <c r="F110" i="1"/>
</calcChain>
</file>

<file path=xl/sharedStrings.xml><?xml version="1.0" encoding="utf-8"?>
<sst xmlns="http://schemas.openxmlformats.org/spreadsheetml/2006/main" count="2809" uniqueCount="112">
  <si>
    <t>Число знаков после запятой:</t>
  </si>
  <si>
    <t>Экспорт данных в форму 46EP.2011:</t>
  </si>
  <si>
    <t>№ п/п</t>
  </si>
  <si>
    <t>Наименование показателя</t>
  </si>
  <si>
    <t>Всего</t>
  </si>
  <si>
    <t>ВН</t>
  </si>
  <si>
    <t>СН 1</t>
  </si>
  <si>
    <t>СН 2</t>
  </si>
  <si>
    <t>НН</t>
  </si>
  <si>
    <t>Электроэнергия (тыс. кВтч)</t>
  </si>
  <si>
    <t>1</t>
  </si>
  <si>
    <t>Поступление в сеть из других организаций, в том числе</t>
  </si>
  <si>
    <t>1.1</t>
  </si>
  <si>
    <t>Из сетей ЕНЭС</t>
  </si>
  <si>
    <t>1.2</t>
  </si>
  <si>
    <t>Из сетей прочих сетевых организаций</t>
  </si>
  <si>
    <t>1.2.0</t>
  </si>
  <si>
    <t>Добавить сетевую компанию</t>
  </si>
  <si>
    <t>1.3</t>
  </si>
  <si>
    <t>От генерирующих компаний и блок-станций</t>
  </si>
  <si>
    <t>1.3.0</t>
  </si>
  <si>
    <t>Удалить</t>
  </si>
  <si>
    <t>1.3.1</t>
  </si>
  <si>
    <t>Филиал КВЭП ЗАО "РАМО-М"</t>
  </si>
  <si>
    <t>Добавить генерирующую компанию</t>
  </si>
  <si>
    <t>1.4</t>
  </si>
  <si>
    <t>Из сетей сопредельных регионов</t>
  </si>
  <si>
    <t>2</t>
  </si>
  <si>
    <t>Поступление в сеть из других уровней напряжения (трансформация)</t>
  </si>
  <si>
    <t>2.1</t>
  </si>
  <si>
    <t>2.2</t>
  </si>
  <si>
    <t>2.3</t>
  </si>
  <si>
    <t>3</t>
  </si>
  <si>
    <t>Отпуск из сети, в том числе</t>
  </si>
  <si>
    <t>3.1</t>
  </si>
  <si>
    <t>Конечные потребители</t>
  </si>
  <si>
    <t>3.1.0</t>
  </si>
  <si>
    <t>3.1.1</t>
  </si>
  <si>
    <t>ОАО "Кубаньэнергосбыт"</t>
  </si>
  <si>
    <t>3.1.2</t>
  </si>
  <si>
    <t>ОАО "НЭСК"</t>
  </si>
  <si>
    <t>3.1.3</t>
  </si>
  <si>
    <t>ООО "Региональная энергосбытовая компания" (ОПП)</t>
  </si>
  <si>
    <t>3.1.4</t>
  </si>
  <si>
    <t>ЗАО "МАРЭМ+"</t>
  </si>
  <si>
    <t>Добавить сбытовую компанию</t>
  </si>
  <si>
    <t>3.2</t>
  </si>
  <si>
    <t>Другие сети</t>
  </si>
  <si>
    <t>3.2.0</t>
  </si>
  <si>
    <t>3.2.1</t>
  </si>
  <si>
    <t>ОАО "НЭСК-электросети"</t>
  </si>
  <si>
    <t>3.3</t>
  </si>
  <si>
    <t>Поставщики</t>
  </si>
  <si>
    <t>3.3.0</t>
  </si>
  <si>
    <t>3.4</t>
  </si>
  <si>
    <t>Другие организации</t>
  </si>
  <si>
    <t>3.4.0</t>
  </si>
  <si>
    <t>Добавить другую организацию</t>
  </si>
  <si>
    <t>3.5</t>
  </si>
  <si>
    <t>Сетевые компании, опосредованно присоединённые через сети прочих потребителей</t>
  </si>
  <si>
    <t>3.5.0</t>
  </si>
  <si>
    <t>4</t>
  </si>
  <si>
    <t>Отпуск в сеть других уровней напряжения</t>
  </si>
  <si>
    <t>5</t>
  </si>
  <si>
    <t>Хозяйственные нужды сети</t>
  </si>
  <si>
    <t>6</t>
  </si>
  <si>
    <t>Потери, в том числе</t>
  </si>
  <si>
    <t>6.1</t>
  </si>
  <si>
    <t>Относимые на собственное потребление</t>
  </si>
  <si>
    <t>6.2</t>
  </si>
  <si>
    <t>Относимые на передачу субабонентам</t>
  </si>
  <si>
    <t>7</t>
  </si>
  <si>
    <t>Генерация на установках организации (совмещение деятельности)</t>
  </si>
  <si>
    <t>8</t>
  </si>
  <si>
    <t>Собственное потребление (совмещение деятельности)</t>
  </si>
  <si>
    <t>9</t>
  </si>
  <si>
    <t>Небаланс</t>
  </si>
  <si>
    <t>Мощность (МВт)</t>
  </si>
  <si>
    <t>Из сетей  ЕНЭС</t>
  </si>
  <si>
    <t>Заявленная и присоединённая мощность</t>
  </si>
  <si>
    <t>Заявленная мощность конечных потребителей (МВт)</t>
  </si>
  <si>
    <t>Присоединенная мощность конечных потребителей (МВА)</t>
  </si>
  <si>
    <t>Товарная продукция  (без НДС), тыс.руб.</t>
  </si>
  <si>
    <t>Сбытовые компании</t>
  </si>
  <si>
    <t>1.1.0</t>
  </si>
  <si>
    <t>Сетевые компании</t>
  </si>
  <si>
    <t>F</t>
  </si>
  <si>
    <t>ОАО Кубаньэнерго за содержание сетей</t>
  </si>
  <si>
    <t>1.3.2</t>
  </si>
  <si>
    <t>ОАО Кубаньэнерго на оплату технологического расхода (потерь)</t>
  </si>
  <si>
    <t>Расход по оплате услуг по передаче электрической энергии (мощности)  (без НДС), тыс.руб.</t>
  </si>
  <si>
    <t>Сетевая компания</t>
  </si>
  <si>
    <t>1.0</t>
  </si>
  <si>
    <t>Добавить сетевую компанию (передача)</t>
  </si>
  <si>
    <t>Платежи  (без НДС), тыс.руб.</t>
  </si>
  <si>
    <t>Поступления денежных средств в счёт стоимости поставленных услуг по передаче</t>
  </si>
  <si>
    <t>Уплата денежных средств в счёт стоимости приобретённых услуг по передаче</t>
  </si>
  <si>
    <t>2.0</t>
  </si>
  <si>
    <t>Фактические объёмы электроэнергии и мощности за январь 2014 года</t>
  </si>
  <si>
    <t>Фактические объёмы электроэнергии и мощности за февраль 2014 года</t>
  </si>
  <si>
    <t>ОАО Кубаньэнерго</t>
  </si>
  <si>
    <t>Фактические объёмы электроэнергии и мощности за март 2014 года</t>
  </si>
  <si>
    <t>Фактические объёмы электроэнергии и мощности за апрель 2014 года</t>
  </si>
  <si>
    <t>Фактические объёмы электроэнергии и мощности за май 2014 года</t>
  </si>
  <si>
    <t>Фактические объёмы электроэнергии и мощности за июнь 2014 года</t>
  </si>
  <si>
    <t>Фактические объёмы электроэнергии и мощности за июль 2014 года</t>
  </si>
  <si>
    <t>Фактические объёмы электроэнергии и мощности за август 2014 года</t>
  </si>
  <si>
    <t>Фактические объёмы электроэнергии и мощности за сентябрь 2014 года</t>
  </si>
  <si>
    <t>Фактические объёмы электроэнергии и мощности за октябрь 2014 года</t>
  </si>
  <si>
    <t>Фактические объёмы электроэнергии и мощности за ноябрь 2014 года</t>
  </si>
  <si>
    <t>Фактические объёмы электроэнергии и мощности за декабрь 2014 года</t>
  </si>
  <si>
    <t>Фактические объёмы электроэнергии и мощности за 2014 год</t>
  </si>
</sst>
</file>

<file path=xl/styles.xml><?xml version="1.0" encoding="utf-8"?>
<styleSheet xmlns="http://schemas.openxmlformats.org/spreadsheetml/2006/main">
  <fonts count="14">
    <font>
      <sz val="11"/>
      <color theme="1"/>
      <name val="Calibri"/>
      <family val="2"/>
      <charset val="204"/>
      <scheme val="minor"/>
    </font>
    <font>
      <sz val="11"/>
      <color theme="1"/>
      <name val="Calibri"/>
      <family val="2"/>
      <charset val="204"/>
      <scheme val="minor"/>
    </font>
    <font>
      <sz val="9"/>
      <color indexed="9"/>
      <name val="Tahoma"/>
      <family val="2"/>
      <charset val="204"/>
    </font>
    <font>
      <sz val="11"/>
      <color indexed="8"/>
      <name val="Calibri"/>
      <family val="2"/>
      <charset val="204"/>
    </font>
    <font>
      <sz val="9"/>
      <name val="Tahoma"/>
      <family val="2"/>
      <charset val="204"/>
    </font>
    <font>
      <u/>
      <sz val="10"/>
      <color indexed="12"/>
      <name val="Arial Cyr"/>
      <charset val="204"/>
    </font>
    <font>
      <b/>
      <u/>
      <sz val="11"/>
      <color indexed="12"/>
      <name val="Arial"/>
      <family val="2"/>
      <charset val="204"/>
    </font>
    <font>
      <sz val="9"/>
      <color indexed="8"/>
      <name val="Tahoma"/>
      <family val="2"/>
      <charset val="204"/>
    </font>
    <font>
      <b/>
      <sz val="9"/>
      <color indexed="8"/>
      <name val="Tahoma"/>
      <family val="2"/>
      <charset val="204"/>
    </font>
    <font>
      <b/>
      <sz val="9"/>
      <name val="Tahoma"/>
      <family val="2"/>
      <charset val="204"/>
    </font>
    <font>
      <b/>
      <sz val="9"/>
      <color indexed="55"/>
      <name val="Tahoma"/>
      <family val="2"/>
      <charset val="204"/>
    </font>
    <font>
      <b/>
      <u/>
      <sz val="9"/>
      <color indexed="12"/>
      <name val="Tahoma"/>
      <family val="2"/>
      <charset val="204"/>
    </font>
    <font>
      <u/>
      <sz val="9"/>
      <name val="Tahoma"/>
      <family val="2"/>
      <charset val="204"/>
    </font>
    <font>
      <b/>
      <u/>
      <sz val="9"/>
      <color indexed="9"/>
      <name val="Tahoma"/>
      <family val="2"/>
      <charset val="204"/>
    </font>
  </fonts>
  <fills count="9">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41"/>
        <bgColor indexed="64"/>
      </patternFill>
    </fill>
    <fill>
      <patternFill patternType="solid">
        <fgColor indexed="55"/>
        <bgColor indexed="64"/>
      </patternFill>
    </fill>
    <fill>
      <patternFill patternType="solid">
        <fgColor indexed="42"/>
        <bgColor indexed="64"/>
      </patternFill>
    </fill>
    <fill>
      <patternFill patternType="solid">
        <fgColor indexed="43"/>
        <bgColor indexed="64"/>
      </patternFill>
    </fill>
    <fill>
      <patternFill patternType="lightDown">
        <fgColor indexed="22"/>
        <bgColor indexed="9"/>
      </patternFill>
    </fill>
  </fills>
  <borders count="39">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3"/>
      </left>
      <right/>
      <top style="thin">
        <color indexed="63"/>
      </top>
      <bottom style="medium">
        <color indexed="63"/>
      </bottom>
      <diagonal/>
    </border>
    <border>
      <left/>
      <right/>
      <top style="thin">
        <color indexed="63"/>
      </top>
      <bottom style="medium">
        <color indexed="63"/>
      </bottom>
      <diagonal/>
    </border>
    <border>
      <left/>
      <right style="medium">
        <color indexed="63"/>
      </right>
      <top style="thin">
        <color indexed="63"/>
      </top>
      <bottom style="medium">
        <color indexed="63"/>
      </bottom>
      <diagonal/>
    </border>
    <border>
      <left/>
      <right style="thin">
        <color indexed="64"/>
      </right>
      <top/>
      <bottom/>
      <diagonal/>
    </border>
    <border>
      <left style="thin">
        <color indexed="63"/>
      </left>
      <right style="medium">
        <color indexed="63"/>
      </right>
      <top style="thin">
        <color indexed="63"/>
      </top>
      <bottom style="thin">
        <color indexed="64"/>
      </bottom>
      <diagonal/>
    </border>
    <border>
      <left style="thin">
        <color indexed="63"/>
      </left>
      <right style="medium">
        <color indexed="63"/>
      </right>
      <top style="thin">
        <color indexed="64"/>
      </top>
      <bottom style="medium">
        <color indexed="63"/>
      </bottom>
      <diagonal/>
    </border>
    <border>
      <left style="thin">
        <color indexed="63"/>
      </left>
      <right style="thin">
        <color indexed="64"/>
      </right>
      <top style="thin">
        <color indexed="63"/>
      </top>
      <bottom style="thin">
        <color indexed="64"/>
      </bottom>
      <diagonal/>
    </border>
    <border>
      <left style="thin">
        <color indexed="64"/>
      </left>
      <right style="thin">
        <color indexed="64"/>
      </right>
      <top style="thin">
        <color indexed="63"/>
      </top>
      <bottom style="thin">
        <color indexed="64"/>
      </bottom>
      <diagonal/>
    </border>
    <border>
      <left style="thin">
        <color indexed="64"/>
      </left>
      <right style="medium">
        <color indexed="63"/>
      </right>
      <top style="thin">
        <color indexed="63"/>
      </top>
      <bottom style="thin">
        <color indexed="64"/>
      </bottom>
      <diagonal/>
    </border>
    <border>
      <left style="thin">
        <color indexed="63"/>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3"/>
      </right>
      <top style="thin">
        <color indexed="64"/>
      </top>
      <bottom style="thin">
        <color indexed="64"/>
      </bottom>
      <diagonal/>
    </border>
    <border>
      <left style="thin">
        <color indexed="63"/>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3"/>
      </right>
      <top/>
      <bottom style="thin">
        <color indexed="64"/>
      </bottom>
      <diagonal/>
    </border>
    <border>
      <left style="thin">
        <color indexed="64"/>
      </left>
      <right/>
      <top style="thin">
        <color indexed="64"/>
      </top>
      <bottom style="thin">
        <color indexed="64"/>
      </bottom>
      <diagonal/>
    </border>
    <border>
      <left style="thin">
        <color indexed="63"/>
      </left>
      <right/>
      <top/>
      <bottom style="thin">
        <color indexed="64"/>
      </bottom>
      <diagonal/>
    </border>
    <border>
      <left/>
      <right/>
      <top/>
      <bottom style="thin">
        <color indexed="64"/>
      </bottom>
      <diagonal/>
    </border>
    <border>
      <left/>
      <right style="medium">
        <color indexed="63"/>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3"/>
      </right>
      <top style="thin">
        <color indexed="64"/>
      </top>
      <bottom/>
      <diagonal/>
    </border>
    <border>
      <left style="thin">
        <color indexed="63"/>
      </left>
      <right/>
      <top style="thin">
        <color indexed="64"/>
      </top>
      <bottom style="thin">
        <color indexed="64"/>
      </bottom>
      <diagonal/>
    </border>
    <border>
      <left/>
      <right/>
      <top style="thin">
        <color indexed="64"/>
      </top>
      <bottom style="thin">
        <color indexed="64"/>
      </bottom>
      <diagonal/>
    </border>
    <border>
      <left/>
      <right style="medium">
        <color indexed="63"/>
      </right>
      <top style="thin">
        <color indexed="64"/>
      </top>
      <bottom style="thin">
        <color indexed="64"/>
      </bottom>
      <diagonal/>
    </border>
    <border>
      <left style="thin">
        <color indexed="63"/>
      </left>
      <right/>
      <top style="thin">
        <color indexed="64"/>
      </top>
      <bottom/>
      <diagonal/>
    </border>
    <border>
      <left/>
      <right style="medium">
        <color indexed="63"/>
      </right>
      <top style="thin">
        <color indexed="64"/>
      </top>
      <bottom/>
      <diagonal/>
    </border>
    <border>
      <left style="thin">
        <color indexed="63"/>
      </left>
      <right style="thin">
        <color indexed="64"/>
      </right>
      <top style="thin">
        <color indexed="64"/>
      </top>
      <bottom/>
      <diagonal/>
    </border>
    <border>
      <left style="thin">
        <color indexed="64"/>
      </left>
      <right style="medium">
        <color indexed="63"/>
      </right>
      <top/>
      <bottom/>
      <diagonal/>
    </border>
    <border>
      <left style="thin">
        <color indexed="63"/>
      </left>
      <right/>
      <top style="thin">
        <color indexed="64"/>
      </top>
      <bottom style="medium">
        <color indexed="63"/>
      </bottom>
      <diagonal/>
    </border>
    <border>
      <left/>
      <right/>
      <top style="thin">
        <color indexed="64"/>
      </top>
      <bottom style="medium">
        <color indexed="63"/>
      </bottom>
      <diagonal/>
    </border>
    <border>
      <left/>
      <right style="medium">
        <color indexed="63"/>
      </right>
      <top style="thin">
        <color indexed="64"/>
      </top>
      <bottom style="medium">
        <color indexed="63"/>
      </bottom>
      <diagonal/>
    </border>
    <border>
      <left/>
      <right style="thin">
        <color indexed="64"/>
      </right>
      <top/>
      <bottom style="thin">
        <color indexed="64"/>
      </bottom>
      <diagonal/>
    </border>
  </borders>
  <cellStyleXfs count="8">
    <xf numFmtId="0" fontId="0" fillId="0" borderId="0"/>
    <xf numFmtId="0" fontId="1" fillId="0" borderId="0"/>
    <xf numFmtId="49" fontId="4" fillId="0" borderId="0" applyBorder="0">
      <alignment vertical="top"/>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 fillId="0" borderId="0"/>
    <xf numFmtId="0" fontId="3" fillId="0" borderId="0"/>
    <xf numFmtId="0" fontId="3" fillId="0" borderId="0"/>
  </cellStyleXfs>
  <cellXfs count="129">
    <xf numFmtId="0" fontId="0" fillId="0" borderId="0" xfId="0"/>
    <xf numFmtId="0" fontId="7" fillId="0" borderId="0" xfId="5" applyFont="1" applyFill="1" applyBorder="1" applyProtection="1"/>
    <xf numFmtId="0" fontId="7" fillId="0" borderId="0" xfId="5" applyFont="1" applyFill="1" applyBorder="1" applyAlignment="1" applyProtection="1">
      <alignment vertical="center"/>
    </xf>
    <xf numFmtId="0" fontId="7" fillId="0" borderId="0" xfId="5" applyFont="1" applyFill="1" applyBorder="1" applyAlignment="1" applyProtection="1">
      <alignment vertical="center" wrapText="1"/>
    </xf>
    <xf numFmtId="0" fontId="7" fillId="0" borderId="0" xfId="5" applyFont="1" applyFill="1" applyProtection="1"/>
    <xf numFmtId="0" fontId="7" fillId="0" borderId="1" xfId="5" applyFont="1" applyFill="1" applyBorder="1" applyProtection="1"/>
    <xf numFmtId="0" fontId="7" fillId="2" borderId="2" xfId="5" applyFont="1" applyFill="1" applyBorder="1" applyProtection="1"/>
    <xf numFmtId="0" fontId="7" fillId="2" borderId="3" xfId="5" applyFont="1" applyFill="1" applyBorder="1" applyAlignment="1" applyProtection="1">
      <alignment vertical="center"/>
    </xf>
    <xf numFmtId="0" fontId="7" fillId="2" borderId="3" xfId="5" applyFont="1" applyFill="1" applyBorder="1" applyAlignment="1" applyProtection="1">
      <alignment vertical="center" wrapText="1"/>
    </xf>
    <xf numFmtId="0" fontId="7" fillId="2" borderId="3" xfId="5" applyFont="1" applyFill="1" applyBorder="1" applyProtection="1"/>
    <xf numFmtId="0" fontId="7" fillId="2" borderId="4" xfId="5" applyFont="1" applyFill="1" applyBorder="1" applyProtection="1"/>
    <xf numFmtId="0" fontId="7" fillId="0" borderId="0" xfId="5" applyFont="1" applyProtection="1"/>
    <xf numFmtId="0" fontId="7" fillId="2" borderId="1" xfId="5" applyFont="1" applyFill="1" applyBorder="1" applyProtection="1"/>
    <xf numFmtId="0" fontId="7" fillId="2" borderId="8" xfId="5" applyFont="1" applyFill="1" applyBorder="1" applyProtection="1"/>
    <xf numFmtId="0" fontId="7" fillId="2" borderId="0" xfId="5" applyFont="1" applyFill="1" applyBorder="1" applyAlignment="1" applyProtection="1">
      <alignment vertical="center"/>
    </xf>
    <xf numFmtId="0" fontId="7" fillId="2" borderId="0" xfId="5" applyFont="1" applyFill="1" applyBorder="1" applyAlignment="1" applyProtection="1">
      <alignment horizontal="right" vertical="center" wrapText="1"/>
    </xf>
    <xf numFmtId="0" fontId="7" fillId="2" borderId="0" xfId="5" applyFont="1" applyFill="1" applyBorder="1" applyProtection="1"/>
    <xf numFmtId="0" fontId="7" fillId="2" borderId="9" xfId="5" applyFont="1" applyFill="1" applyBorder="1" applyAlignment="1" applyProtection="1">
      <alignment horizontal="center" vertical="center" wrapText="1"/>
    </xf>
    <xf numFmtId="0" fontId="7" fillId="2" borderId="0" xfId="5" applyFont="1" applyFill="1" applyBorder="1" applyAlignment="1" applyProtection="1">
      <alignment horizontal="right" vertical="center" wrapText="1"/>
    </xf>
    <xf numFmtId="0" fontId="9" fillId="4" borderId="10" xfId="6" applyFont="1" applyFill="1" applyBorder="1" applyAlignment="1" applyProtection="1">
      <alignment horizontal="center" vertical="center" wrapText="1"/>
      <protection locked="0"/>
    </xf>
    <xf numFmtId="0" fontId="7" fillId="0" borderId="1" xfId="5" applyFont="1" applyFill="1" applyBorder="1" applyAlignment="1" applyProtection="1">
      <alignment horizontal="center"/>
    </xf>
    <xf numFmtId="0" fontId="7" fillId="0" borderId="0" xfId="5" applyFont="1" applyFill="1" applyBorder="1" applyAlignment="1" applyProtection="1">
      <alignment horizontal="center"/>
    </xf>
    <xf numFmtId="0" fontId="7" fillId="2" borderId="1" xfId="5" applyFont="1" applyFill="1" applyBorder="1" applyAlignment="1" applyProtection="1">
      <alignment horizontal="center"/>
    </xf>
    <xf numFmtId="0" fontId="7" fillId="0" borderId="11" xfId="6" applyFont="1" applyBorder="1" applyAlignment="1" applyProtection="1">
      <alignment horizontal="center" vertical="center"/>
    </xf>
    <xf numFmtId="0" fontId="7" fillId="0" borderId="12" xfId="6" applyFont="1" applyBorder="1" applyAlignment="1" applyProtection="1">
      <alignment horizontal="center" vertical="center" wrapText="1"/>
    </xf>
    <xf numFmtId="0" fontId="7" fillId="0" borderId="12" xfId="6" applyNumberFormat="1" applyFont="1" applyBorder="1" applyAlignment="1" applyProtection="1">
      <alignment horizontal="center" vertical="center" wrapText="1"/>
    </xf>
    <xf numFmtId="0" fontId="7" fillId="0" borderId="13" xfId="6" applyNumberFormat="1" applyFont="1" applyBorder="1" applyAlignment="1" applyProtection="1">
      <alignment horizontal="center" vertical="center" wrapText="1"/>
    </xf>
    <xf numFmtId="0" fontId="7" fillId="2" borderId="8" xfId="5" applyFont="1" applyFill="1" applyBorder="1" applyAlignment="1" applyProtection="1">
      <alignment horizontal="center"/>
    </xf>
    <xf numFmtId="0" fontId="7" fillId="0" borderId="0" xfId="5" applyFont="1" applyAlignment="1" applyProtection="1">
      <alignment horizontal="center"/>
    </xf>
    <xf numFmtId="0" fontId="10" fillId="0" borderId="14" xfId="6" applyFont="1" applyBorder="1" applyAlignment="1" applyProtection="1">
      <alignment horizontal="center" vertical="center"/>
    </xf>
    <xf numFmtId="0" fontId="10" fillId="0" borderId="15" xfId="6" applyFont="1" applyBorder="1" applyAlignment="1" applyProtection="1">
      <alignment horizontal="center" vertical="center" wrapText="1"/>
    </xf>
    <xf numFmtId="0" fontId="10" fillId="0" borderId="15" xfId="6" applyFont="1" applyBorder="1" applyAlignment="1" applyProtection="1">
      <alignment horizontal="center" vertical="center"/>
    </xf>
    <xf numFmtId="0" fontId="10" fillId="0" borderId="16" xfId="6" applyFont="1" applyBorder="1" applyAlignment="1" applyProtection="1">
      <alignment horizontal="center" vertical="center"/>
    </xf>
    <xf numFmtId="0" fontId="10" fillId="2" borderId="14" xfId="6" applyFont="1" applyFill="1" applyBorder="1" applyAlignment="1" applyProtection="1">
      <alignment horizontal="center" vertical="center"/>
    </xf>
    <xf numFmtId="0" fontId="10" fillId="2" borderId="15" xfId="6" applyFont="1" applyFill="1" applyBorder="1" applyAlignment="1" applyProtection="1">
      <alignment horizontal="center" vertical="center" wrapText="1"/>
    </xf>
    <xf numFmtId="0" fontId="10" fillId="2" borderId="15" xfId="6" applyFont="1" applyFill="1" applyBorder="1" applyAlignment="1" applyProtection="1">
      <alignment horizontal="center" vertical="center"/>
    </xf>
    <xf numFmtId="0" fontId="10" fillId="2" borderId="16" xfId="6" applyFont="1" applyFill="1" applyBorder="1" applyAlignment="1" applyProtection="1">
      <alignment horizontal="center" vertical="center"/>
    </xf>
    <xf numFmtId="0" fontId="7" fillId="0" borderId="1" xfId="5" applyFont="1" applyFill="1" applyBorder="1" applyAlignment="1" applyProtection="1">
      <alignment horizontal="left" indent="15"/>
    </xf>
    <xf numFmtId="0" fontId="7" fillId="0" borderId="0" xfId="5" applyFont="1" applyFill="1" applyBorder="1" applyAlignment="1" applyProtection="1">
      <alignment horizontal="left" indent="15"/>
    </xf>
    <xf numFmtId="0" fontId="7" fillId="2" borderId="1" xfId="5" applyFont="1" applyFill="1" applyBorder="1" applyAlignment="1" applyProtection="1">
      <alignment horizontal="left" indent="15"/>
    </xf>
    <xf numFmtId="0" fontId="7" fillId="2" borderId="8" xfId="5" applyFont="1" applyFill="1" applyBorder="1" applyAlignment="1" applyProtection="1">
      <alignment horizontal="left" indent="15"/>
    </xf>
    <xf numFmtId="0" fontId="7" fillId="0" borderId="0" xfId="5" applyFont="1" applyAlignment="1" applyProtection="1">
      <alignment horizontal="left" indent="15"/>
    </xf>
    <xf numFmtId="49" fontId="4" fillId="0" borderId="17" xfId="6" applyNumberFormat="1" applyFont="1" applyBorder="1" applyAlignment="1" applyProtection="1">
      <alignment horizontal="center" vertical="center"/>
    </xf>
    <xf numFmtId="0" fontId="4" fillId="0" borderId="18" xfId="6" applyFont="1" applyBorder="1" applyAlignment="1" applyProtection="1">
      <alignment vertical="center" wrapText="1"/>
    </xf>
    <xf numFmtId="4" fontId="4" fillId="6" borderId="18" xfId="6" applyNumberFormat="1" applyFont="1" applyFill="1" applyBorder="1" applyAlignment="1" applyProtection="1">
      <alignment horizontal="right" vertical="center"/>
    </xf>
    <xf numFmtId="4" fontId="4" fillId="6" borderId="19" xfId="6" applyNumberFormat="1" applyFont="1" applyFill="1" applyBorder="1" applyAlignment="1" applyProtection="1">
      <alignment horizontal="right" vertical="center"/>
    </xf>
    <xf numFmtId="4" fontId="4" fillId="6" borderId="20" xfId="6" applyNumberFormat="1" applyFont="1" applyFill="1" applyBorder="1" applyAlignment="1" applyProtection="1">
      <alignment horizontal="right" vertical="center"/>
    </xf>
    <xf numFmtId="49" fontId="4" fillId="0" borderId="14" xfId="6" applyNumberFormat="1" applyFont="1" applyBorder="1" applyAlignment="1" applyProtection="1">
      <alignment horizontal="center" vertical="center"/>
    </xf>
    <xf numFmtId="0" fontId="4" fillId="0" borderId="21" xfId="6" applyFont="1" applyBorder="1" applyAlignment="1" applyProtection="1">
      <alignment horizontal="left" vertical="center" wrapText="1" indent="1"/>
    </xf>
    <xf numFmtId="4" fontId="4" fillId="6" borderId="21" xfId="6" applyNumberFormat="1" applyFont="1" applyFill="1" applyBorder="1" applyAlignment="1" applyProtection="1">
      <alignment horizontal="right" vertical="center"/>
    </xf>
    <xf numFmtId="4" fontId="4" fillId="7" borderId="15" xfId="7" applyNumberFormat="1" applyFont="1" applyFill="1" applyBorder="1" applyAlignment="1" applyProtection="1">
      <alignment vertical="center"/>
      <protection locked="0"/>
    </xf>
    <xf numFmtId="4" fontId="4" fillId="7" borderId="16" xfId="7" applyNumberFormat="1" applyFont="1" applyFill="1" applyBorder="1" applyAlignment="1" applyProtection="1">
      <alignment vertical="center"/>
      <protection locked="0"/>
    </xf>
    <xf numFmtId="4" fontId="4" fillId="6" borderId="16" xfId="6" applyNumberFormat="1" applyFont="1" applyFill="1" applyBorder="1" applyAlignment="1" applyProtection="1">
      <alignment horizontal="right" vertical="center"/>
    </xf>
    <xf numFmtId="0" fontId="7" fillId="0" borderId="1" xfId="5" applyFont="1" applyFill="1" applyBorder="1" applyAlignment="1" applyProtection="1">
      <alignment vertical="center"/>
    </xf>
    <xf numFmtId="0" fontId="7" fillId="2" borderId="1" xfId="5" applyFont="1" applyFill="1" applyBorder="1" applyAlignment="1" applyProtection="1">
      <alignment vertical="center"/>
    </xf>
    <xf numFmtId="49" fontId="2" fillId="8" borderId="22" xfId="4" applyNumberFormat="1" applyFont="1" applyFill="1" applyBorder="1" applyAlignment="1" applyProtection="1">
      <alignment horizontal="center" vertical="center"/>
    </xf>
    <xf numFmtId="0" fontId="2" fillId="8" borderId="23" xfId="4" applyFont="1" applyFill="1" applyBorder="1" applyAlignment="1" applyProtection="1">
      <alignment horizontal="left" vertical="center"/>
    </xf>
    <xf numFmtId="0" fontId="2" fillId="8" borderId="24" xfId="4" applyFont="1" applyFill="1" applyBorder="1" applyAlignment="1" applyProtection="1">
      <alignment horizontal="left" vertical="center"/>
    </xf>
    <xf numFmtId="0" fontId="7" fillId="2" borderId="8" xfId="5" applyFont="1" applyFill="1" applyBorder="1" applyAlignment="1" applyProtection="1">
      <alignment vertical="center"/>
    </xf>
    <xf numFmtId="0" fontId="7" fillId="0" borderId="0" xfId="5" applyFont="1" applyAlignment="1" applyProtection="1">
      <alignment vertical="center"/>
    </xf>
    <xf numFmtId="49" fontId="11" fillId="8" borderId="22" xfId="4" applyNumberFormat="1" applyFont="1" applyFill="1" applyBorder="1" applyAlignment="1" applyProtection="1">
      <alignment horizontal="left" vertical="center"/>
    </xf>
    <xf numFmtId="0" fontId="11" fillId="8" borderId="23" xfId="4" applyFont="1" applyFill="1" applyBorder="1" applyAlignment="1" applyProtection="1">
      <alignment horizontal="left" vertical="center" indent="1"/>
    </xf>
    <xf numFmtId="0" fontId="11" fillId="8" borderId="23" xfId="4" applyFont="1" applyFill="1" applyBorder="1" applyAlignment="1" applyProtection="1">
      <alignment horizontal="left" vertical="center"/>
    </xf>
    <xf numFmtId="0" fontId="11" fillId="8" borderId="24" xfId="4" applyFont="1" applyFill="1" applyBorder="1" applyAlignment="1" applyProtection="1">
      <alignment horizontal="left" vertical="center"/>
    </xf>
    <xf numFmtId="0" fontId="11" fillId="2" borderId="1" xfId="4" applyFont="1" applyFill="1" applyBorder="1" applyAlignment="1" applyProtection="1">
      <alignment horizontal="center" vertical="center" wrapText="1"/>
    </xf>
    <xf numFmtId="49" fontId="4" fillId="0" borderId="15" xfId="6" applyNumberFormat="1" applyFont="1" applyBorder="1" applyAlignment="1" applyProtection="1">
      <alignment horizontal="center" vertical="center"/>
    </xf>
    <xf numFmtId="0" fontId="4" fillId="4" borderId="21" xfId="6" applyFont="1" applyFill="1" applyBorder="1" applyAlignment="1" applyProtection="1">
      <alignment horizontal="left" vertical="center" wrapText="1" indent="2"/>
      <protection locked="0"/>
    </xf>
    <xf numFmtId="4" fontId="4" fillId="7" borderId="25" xfId="7" applyNumberFormat="1" applyFont="1" applyFill="1" applyBorder="1" applyAlignment="1" applyProtection="1">
      <alignment vertical="center"/>
      <protection locked="0"/>
    </xf>
    <xf numFmtId="0" fontId="4" fillId="0" borderId="21" xfId="6" applyFont="1" applyBorder="1" applyAlignment="1" applyProtection="1">
      <alignment vertical="center" wrapText="1"/>
    </xf>
    <xf numFmtId="4" fontId="4" fillId="0" borderId="15" xfId="7" applyNumberFormat="1" applyFont="1" applyFill="1" applyBorder="1" applyAlignment="1" applyProtection="1">
      <alignment vertical="center"/>
    </xf>
    <xf numFmtId="4" fontId="4" fillId="6" borderId="15" xfId="6" applyNumberFormat="1" applyFont="1" applyFill="1" applyBorder="1" applyAlignment="1" applyProtection="1">
      <alignment horizontal="right" vertical="center"/>
    </xf>
    <xf numFmtId="4" fontId="4" fillId="0" borderId="26" xfId="7" applyNumberFormat="1" applyFont="1" applyFill="1" applyBorder="1" applyAlignment="1" applyProtection="1">
      <alignment vertical="center"/>
    </xf>
    <xf numFmtId="4" fontId="4" fillId="7" borderId="27" xfId="7" applyNumberFormat="1" applyFont="1" applyFill="1" applyBorder="1" applyAlignment="1" applyProtection="1">
      <alignment vertical="center"/>
      <protection locked="0"/>
    </xf>
    <xf numFmtId="49" fontId="4" fillId="5" borderId="28" xfId="6" applyNumberFormat="1" applyFont="1" applyFill="1" applyBorder="1" applyAlignment="1" applyProtection="1">
      <alignment horizontal="center" vertical="center"/>
    </xf>
    <xf numFmtId="0" fontId="4" fillId="5" borderId="29" xfId="6" applyFont="1" applyFill="1" applyBorder="1" applyAlignment="1" applyProtection="1">
      <alignment horizontal="left" vertical="center" wrapText="1" indent="1"/>
    </xf>
    <xf numFmtId="4" fontId="4" fillId="5" borderId="29" xfId="6" applyNumberFormat="1" applyFont="1" applyFill="1" applyBorder="1" applyAlignment="1" applyProtection="1">
      <alignment horizontal="right" vertical="center"/>
    </xf>
    <xf numFmtId="4" fontId="4" fillId="5" borderId="29" xfId="7" applyNumberFormat="1" applyFont="1" applyFill="1" applyBorder="1" applyAlignment="1" applyProtection="1">
      <alignment vertical="center"/>
    </xf>
    <xf numFmtId="4" fontId="4" fillId="5" borderId="30" xfId="7" applyNumberFormat="1" applyFont="1" applyFill="1" applyBorder="1" applyAlignment="1" applyProtection="1">
      <alignment vertical="center"/>
    </xf>
    <xf numFmtId="0" fontId="4" fillId="0" borderId="15" xfId="6" applyFont="1" applyFill="1" applyBorder="1" applyAlignment="1" applyProtection="1">
      <alignment horizontal="left" vertical="center" wrapText="1" indent="1"/>
    </xf>
    <xf numFmtId="49" fontId="11" fillId="8" borderId="31" xfId="4" applyNumberFormat="1" applyFont="1" applyFill="1" applyBorder="1" applyAlignment="1" applyProtection="1">
      <alignment horizontal="left" vertical="center"/>
    </xf>
    <xf numFmtId="0" fontId="11" fillId="8" borderId="3" xfId="4" applyFont="1" applyFill="1" applyBorder="1" applyAlignment="1" applyProtection="1">
      <alignment horizontal="left" vertical="center"/>
    </xf>
    <xf numFmtId="0" fontId="11" fillId="8" borderId="32" xfId="4" applyFont="1" applyFill="1" applyBorder="1" applyAlignment="1" applyProtection="1">
      <alignment horizontal="left" vertical="center"/>
    </xf>
    <xf numFmtId="4" fontId="4" fillId="2" borderId="16" xfId="6" applyNumberFormat="1" applyFont="1" applyFill="1" applyBorder="1" applyAlignment="1" applyProtection="1">
      <alignment horizontal="right" vertical="center"/>
    </xf>
    <xf numFmtId="0" fontId="4" fillId="2" borderId="21" xfId="6" applyFont="1" applyFill="1" applyBorder="1" applyAlignment="1" applyProtection="1">
      <alignment horizontal="left" vertical="center" wrapText="1" indent="1"/>
    </xf>
    <xf numFmtId="49" fontId="4" fillId="0" borderId="33" xfId="6" applyNumberFormat="1" applyFont="1" applyBorder="1" applyAlignment="1" applyProtection="1">
      <alignment horizontal="center" vertical="center"/>
    </xf>
    <xf numFmtId="0" fontId="12" fillId="0" borderId="2" xfId="6" applyFont="1" applyBorder="1" applyAlignment="1" applyProtection="1">
      <alignment vertical="center" wrapText="1"/>
    </xf>
    <xf numFmtId="4" fontId="4" fillId="6" borderId="2" xfId="6" applyNumberFormat="1" applyFont="1" applyFill="1" applyBorder="1" applyAlignment="1" applyProtection="1">
      <alignment horizontal="right" vertical="center"/>
    </xf>
    <xf numFmtId="4" fontId="4" fillId="6" borderId="26" xfId="6" applyNumberFormat="1" applyFont="1" applyFill="1" applyBorder="1" applyAlignment="1" applyProtection="1">
      <alignment horizontal="right" vertical="center"/>
    </xf>
    <xf numFmtId="4" fontId="4" fillId="6" borderId="27" xfId="6" applyNumberFormat="1" applyFont="1" applyFill="1" applyBorder="1" applyAlignment="1" applyProtection="1">
      <alignment horizontal="right" vertical="center"/>
    </xf>
    <xf numFmtId="0" fontId="2" fillId="8" borderId="3" xfId="4" applyFont="1" applyFill="1" applyBorder="1" applyAlignment="1" applyProtection="1">
      <alignment horizontal="left" vertical="center"/>
    </xf>
    <xf numFmtId="0" fontId="13" fillId="2" borderId="1" xfId="4" applyFont="1" applyFill="1" applyBorder="1" applyAlignment="1" applyProtection="1">
      <alignment horizontal="center" vertical="center"/>
    </xf>
    <xf numFmtId="0" fontId="4" fillId="6" borderId="21" xfId="6" applyNumberFormat="1" applyFont="1" applyFill="1" applyBorder="1" applyAlignment="1" applyProtection="1">
      <alignment horizontal="left" vertical="center" wrapText="1" indent="2"/>
    </xf>
    <xf numFmtId="4" fontId="4" fillId="2" borderId="15" xfId="7" applyNumberFormat="1" applyFont="1" applyFill="1" applyBorder="1" applyAlignment="1" applyProtection="1">
      <alignment vertical="center"/>
    </xf>
    <xf numFmtId="0" fontId="4" fillId="0" borderId="19" xfId="6" applyFont="1" applyBorder="1" applyAlignment="1" applyProtection="1">
      <alignment horizontal="left" vertical="center" wrapText="1"/>
    </xf>
    <xf numFmtId="4" fontId="4" fillId="7" borderId="19" xfId="7" applyNumberFormat="1" applyFont="1" applyFill="1" applyBorder="1" applyAlignment="1" applyProtection="1">
      <alignment vertical="center"/>
      <protection locked="0"/>
    </xf>
    <xf numFmtId="0" fontId="4" fillId="0" borderId="26" xfId="6" applyFont="1" applyBorder="1" applyAlignment="1" applyProtection="1">
      <alignment horizontal="left" vertical="center" wrapText="1"/>
    </xf>
    <xf numFmtId="4" fontId="4" fillId="7" borderId="26" xfId="7" applyNumberFormat="1" applyFont="1" applyFill="1" applyBorder="1" applyAlignment="1" applyProtection="1">
      <alignment vertical="center"/>
      <protection locked="0"/>
    </xf>
    <xf numFmtId="4" fontId="4" fillId="6" borderId="1" xfId="6" applyNumberFormat="1" applyFont="1" applyFill="1" applyBorder="1" applyAlignment="1" applyProtection="1">
      <alignment horizontal="right" vertical="center"/>
    </xf>
    <xf numFmtId="4" fontId="4" fillId="6" borderId="34" xfId="6" applyNumberFormat="1" applyFont="1" applyFill="1" applyBorder="1" applyAlignment="1" applyProtection="1">
      <alignment horizontal="right" vertical="center"/>
    </xf>
    <xf numFmtId="49" fontId="11" fillId="8" borderId="28" xfId="4" applyNumberFormat="1" applyFont="1" applyFill="1" applyBorder="1" applyAlignment="1" applyProtection="1">
      <alignment horizontal="left" vertical="center"/>
    </xf>
    <xf numFmtId="0" fontId="11" fillId="8" borderId="29" xfId="4" applyFont="1" applyFill="1" applyBorder="1" applyAlignment="1" applyProtection="1">
      <alignment horizontal="left" vertical="center"/>
    </xf>
    <xf numFmtId="0" fontId="11" fillId="8" borderId="30" xfId="4" applyFont="1" applyFill="1" applyBorder="1" applyAlignment="1" applyProtection="1">
      <alignment horizontal="left" vertical="center"/>
    </xf>
    <xf numFmtId="0" fontId="11" fillId="8" borderId="0" xfId="4" applyFont="1" applyFill="1" applyBorder="1" applyAlignment="1" applyProtection="1">
      <alignment horizontal="left" vertical="center" indent="1"/>
    </xf>
    <xf numFmtId="0" fontId="4" fillId="0" borderId="19" xfId="6" applyFont="1" applyFill="1" applyBorder="1" applyAlignment="1" applyProtection="1">
      <alignment horizontal="left" vertical="center" wrapText="1"/>
    </xf>
    <xf numFmtId="0" fontId="7" fillId="0" borderId="8" xfId="5" applyFont="1" applyFill="1" applyBorder="1" applyProtection="1"/>
    <xf numFmtId="0" fontId="4" fillId="0" borderId="15" xfId="6" applyFont="1" applyFill="1" applyBorder="1" applyAlignment="1" applyProtection="1">
      <alignment horizontal="left" vertical="center" wrapText="1"/>
    </xf>
    <xf numFmtId="49" fontId="11" fillId="8" borderId="35" xfId="4" applyNumberFormat="1" applyFont="1" applyFill="1" applyBorder="1" applyAlignment="1" applyProtection="1">
      <alignment horizontal="left" vertical="center"/>
    </xf>
    <xf numFmtId="0" fontId="2" fillId="8" borderId="36" xfId="4" applyFont="1" applyFill="1" applyBorder="1" applyAlignment="1" applyProtection="1">
      <alignment horizontal="left" vertical="center"/>
    </xf>
    <xf numFmtId="0" fontId="11" fillId="8" borderId="36" xfId="4" applyFont="1" applyFill="1" applyBorder="1" applyAlignment="1" applyProtection="1">
      <alignment horizontal="left" vertical="center"/>
    </xf>
    <xf numFmtId="0" fontId="11" fillId="8" borderId="37" xfId="4" applyFont="1" applyFill="1" applyBorder="1" applyAlignment="1" applyProtection="1">
      <alignment horizontal="left" vertical="center"/>
    </xf>
    <xf numFmtId="0" fontId="7" fillId="2" borderId="18" xfId="5" applyFont="1" applyFill="1" applyBorder="1" applyAlignment="1" applyProtection="1">
      <alignment vertical="center"/>
    </xf>
    <xf numFmtId="0" fontId="7" fillId="2" borderId="23" xfId="5" applyFont="1" applyFill="1" applyBorder="1" applyAlignment="1" applyProtection="1">
      <alignment vertical="center"/>
    </xf>
    <xf numFmtId="0" fontId="7" fillId="2" borderId="23" xfId="5" applyFont="1" applyFill="1" applyBorder="1" applyAlignment="1" applyProtection="1">
      <alignment vertical="center" wrapText="1"/>
    </xf>
    <xf numFmtId="0" fontId="7" fillId="2" borderId="23" xfId="5" applyFont="1" applyFill="1" applyBorder="1" applyProtection="1"/>
    <xf numFmtId="0" fontId="7" fillId="2" borderId="38" xfId="5" applyFont="1" applyFill="1" applyBorder="1" applyAlignment="1" applyProtection="1">
      <alignment vertical="center"/>
    </xf>
    <xf numFmtId="0" fontId="7" fillId="0" borderId="0" xfId="5" applyFont="1" applyAlignment="1" applyProtection="1">
      <alignment vertical="center" wrapText="1"/>
    </xf>
    <xf numFmtId="0" fontId="9" fillId="5" borderId="14" xfId="6" applyFont="1" applyFill="1" applyBorder="1" applyAlignment="1" applyProtection="1">
      <alignment horizontal="left" vertical="center" indent="15"/>
    </xf>
    <xf numFmtId="0" fontId="9" fillId="5" borderId="15" xfId="6" applyFont="1" applyFill="1" applyBorder="1" applyAlignment="1" applyProtection="1">
      <alignment horizontal="left" vertical="center" indent="15"/>
    </xf>
    <xf numFmtId="0" fontId="9" fillId="5" borderId="16" xfId="6" applyFont="1" applyFill="1" applyBorder="1" applyAlignment="1" applyProtection="1">
      <alignment horizontal="left" vertical="center" indent="15"/>
    </xf>
    <xf numFmtId="0" fontId="8" fillId="3" borderId="5" xfId="5" applyFont="1" applyFill="1" applyBorder="1" applyAlignment="1" applyProtection="1">
      <alignment horizontal="center" vertical="center" wrapText="1"/>
    </xf>
    <xf numFmtId="0" fontId="8" fillId="3" borderId="6" xfId="5" applyFont="1" applyFill="1" applyBorder="1" applyAlignment="1" applyProtection="1">
      <alignment horizontal="center" vertical="center" wrapText="1"/>
    </xf>
    <xf numFmtId="0" fontId="8" fillId="3" borderId="7" xfId="5" applyFont="1" applyFill="1" applyBorder="1" applyAlignment="1" applyProtection="1">
      <alignment horizontal="center" vertical="center" wrapText="1"/>
    </xf>
    <xf numFmtId="0" fontId="7" fillId="2" borderId="0" xfId="5" applyFont="1" applyFill="1" applyBorder="1" applyAlignment="1" applyProtection="1">
      <alignment horizontal="right" vertical="center" wrapText="1"/>
    </xf>
    <xf numFmtId="0" fontId="9" fillId="5" borderId="28" xfId="6" applyFont="1" applyFill="1" applyBorder="1" applyAlignment="1" applyProtection="1">
      <alignment horizontal="left" vertical="center" indent="15"/>
    </xf>
    <xf numFmtId="0" fontId="9" fillId="5" borderId="29" xfId="6" applyFont="1" applyFill="1" applyBorder="1" applyAlignment="1" applyProtection="1">
      <alignment horizontal="left" vertical="center" indent="15"/>
    </xf>
    <xf numFmtId="0" fontId="9" fillId="5" borderId="30" xfId="6" applyFont="1" applyFill="1" applyBorder="1" applyAlignment="1" applyProtection="1">
      <alignment horizontal="left" vertical="center" indent="15"/>
    </xf>
    <xf numFmtId="0" fontId="9" fillId="5" borderId="14" xfId="6" applyFont="1" applyFill="1" applyBorder="1" applyAlignment="1" applyProtection="1">
      <alignment horizontal="left" vertical="center" indent="11"/>
    </xf>
    <xf numFmtId="0" fontId="9" fillId="5" borderId="15" xfId="6" applyFont="1" applyFill="1" applyBorder="1" applyAlignment="1" applyProtection="1">
      <alignment horizontal="left" vertical="center" indent="11"/>
    </xf>
    <xf numFmtId="0" fontId="9" fillId="5" borderId="16" xfId="6" applyFont="1" applyFill="1" applyBorder="1" applyAlignment="1" applyProtection="1">
      <alignment horizontal="left" vertical="center" indent="11"/>
    </xf>
  </cellXfs>
  <cellStyles count="8">
    <cellStyle name="Гиперссылка 2" xfId="4"/>
    <cellStyle name="Гиперссылка 3" xfId="3"/>
    <cellStyle name="Обычный" xfId="0" builtinId="0"/>
    <cellStyle name="Обычный 10" xfId="2"/>
    <cellStyle name="Обычный 14" xfId="1"/>
    <cellStyle name="Обычный_Копия Факт по месяцам - сети (на оформление)" xfId="5"/>
    <cellStyle name="Обычный_Котёл Сети" xfId="6"/>
    <cellStyle name="Обычный_Котёл Сети_Форма 46 - передача"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657225" y="3105150"/>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10.&#1077;&#1078;&#1077;&#1084;&#1077;&#1089;%20&#1087;&#1086;%20&#1090;&#1077;&#1093;%20&#1087;&#1088;&#1080;&#1089;&#1086;&#1077;&#1076;%20&#1080;%20&#1088;&#1077;&#1084;%20&#1088;&#1072;&#1073;/2014/&#1103;&#1085;&#1074;&#1072;&#1088;&#1100;%202014%20EE.OPEN.INFO.MONTH.NET(v1.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72;&#1074;&#1075;&#1091;&#1089;&#1090;%202014%20KOTEL.NET.FACT.3.2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89;&#1077;&#1085;&#1090;&#1103;&#1073;&#1088;&#1100;%20%202014%20KOTEL.NET.FACT.3.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86;&#1082;&#1090;&#1103;&#1073;&#1088;&#1100;%20%202014%20KOTEL.NET.FACT.3.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85;&#1086;&#1103;&#1073;&#1088;&#1100;%20%202014%20KOTEL.NET.FACT.3.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76;&#1077;&#1082;&#1072;&#1073;&#1088;&#1100;%20%202014%20KOTEL.NET.FACT.3.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2014%20&#1075;&#1086;&#1076;%20%20KOTEL.NET.FACT.3.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103;&#1085;&#1074;&#1072;&#1088;&#1100;%202014%20KOTEL.NET.FACT.3.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92;&#1077;&#1074;&#1088;&#1072;&#1083;&#1100;%202014%20KOTEL.NET.FACT.3.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84;&#1072;&#1088;&#1090;%202014%20KOTEL.NET.FACT.3.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72;&#1087;&#1088;&#1077;&#1083;&#1100;%202014%20KOTEL.NET.FACT.3.2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84;&#1072;&#1081;%202014%20KOTEL.NET.FACT.3.2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80;&#1102;&#1085;&#1100;%202014%20KOTEL.NET.FACT.3.2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4/&#1080;&#1102;&#1083;&#1100;%202014%20KOTEL.NET.FACT.3.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odCommonProv"/>
      <sheetName val="Инструкция"/>
      <sheetName val="Лог обновления"/>
      <sheetName val="Выбор субъекта РФ"/>
      <sheetName val="Титульный"/>
      <sheetName val="Договоры"/>
      <sheetName val="Доступ"/>
      <sheetName val="Ремонт"/>
      <sheetName val="Ссылки на публикации"/>
      <sheetName val="Комментарии"/>
      <sheetName val="Проверка"/>
      <sheetName val="CheckCopy"/>
      <sheetName val="AllSheetsInThisWorkbook"/>
      <sheetName val="et_union"/>
      <sheetName val="TEHSHEET"/>
      <sheetName val="modInfo"/>
      <sheetName val="REESTR_ORG"/>
      <sheetName val="modHyperlink"/>
      <sheetName val="modChange"/>
      <sheetName val="modTitleSheetHeaders"/>
      <sheetName val="modServiceModule"/>
      <sheetName val="modClassifierValidate"/>
      <sheetName val="Паспорт"/>
      <sheetName val="REESTR_FILTERED"/>
      <sheetName val="REESTR_MO"/>
      <sheetName val="modfrmReestr"/>
      <sheetName val="modDblClick"/>
      <sheetName val="modfrmDateChoose"/>
      <sheetName val="modReestrMO"/>
      <sheetName val="modSheetMain01"/>
      <sheetName val="modSheetMain02"/>
      <sheetName val="modSheetMain03"/>
      <sheetName val="modSheetMain04"/>
      <sheetName val="modSheetMain05"/>
      <sheetName val="modSheetMain06"/>
      <sheetName val="modUpdTemplMain"/>
      <sheetName val="modRegionSelectSub"/>
      <sheetName val="modfrmCheckUpdates"/>
      <sheetName val="modProvGeneralProc"/>
      <sheetName val="modThisWorkbook"/>
      <sheetName val="январь 2014 EE.OPEN.INFO.MONTH"/>
    </sheetNames>
    <definedNames>
      <definedName name="modfrmDateChoose.CalendarShow"/>
    </definedNames>
    <sheetDataSet>
      <sheetData sheetId="0"/>
      <sheetData sheetId="1">
        <row r="2">
          <cell r="B2" t="str">
            <v>Код шаблона: EE.OPEN.INFO.MONTH.NET</v>
          </cell>
        </row>
      </sheetData>
      <sheetData sheetId="2"/>
      <sheetData sheetId="3"/>
      <sheetData sheetId="4">
        <row r="14">
          <cell r="F14">
            <v>2014</v>
          </cell>
        </row>
        <row r="15">
          <cell r="F15" t="str">
            <v>январь</v>
          </cell>
        </row>
        <row r="21">
          <cell r="F21" t="str">
            <v>ООО "КВЭП"</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row r="8">
          <cell r="G8" t="str">
            <v>Год</v>
          </cell>
        </row>
      </sheetData>
      <sheetData sheetId="2"/>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sheetData sheetId="5"/>
      <sheetData sheetId="6"/>
      <sheetData sheetId="7">
        <row r="200">
          <cell r="A200" t="str">
            <v>Гирейское ЗАО "Железобетон"</v>
          </cell>
          <cell r="H200" t="str">
            <v>ЗАО "МАРЭМ+"</v>
          </cell>
          <cell r="X200" t="str">
            <v>ЗАО "Картонтара"</v>
          </cell>
        </row>
        <row r="201">
          <cell r="A201" t="str">
            <v>ГНУ АОС ВНИИМК Россельхозакадемии</v>
          </cell>
          <cell r="H201" t="str">
            <v>ЗАО "Транссервисэнерго"</v>
          </cell>
          <cell r="X201" t="str">
            <v>ЗАО "Картонтара"</v>
          </cell>
        </row>
        <row r="202">
          <cell r="A202" t="str">
            <v>ГТРК «Кубань»</v>
          </cell>
          <cell r="H202" t="str">
            <v>ОАО "Кубаньэнергосбыт"</v>
          </cell>
          <cell r="X202" t="str">
            <v>ЗАО "Кристалл"</v>
          </cell>
        </row>
        <row r="203">
          <cell r="A203" t="str">
            <v>ГУ Краснодарский НИИ хранения и переработки с/х продукции РАСН</v>
          </cell>
          <cell r="H203" t="str">
            <v>ОАО "Мосэнергосбыт"</v>
          </cell>
          <cell r="X203" t="str">
            <v>ЗАО "Кубаньжелдормаш"</v>
          </cell>
        </row>
        <row r="204">
          <cell r="A204" t="str">
            <v>ЗАО "Анапа Инвест"</v>
          </cell>
          <cell r="H204" t="str">
            <v>ОАО "НЭСК"</v>
          </cell>
          <cell r="X204" t="str">
            <v>ЗАО "Сахарный завод "Свобода"</v>
          </cell>
        </row>
        <row r="205">
          <cell r="A205" t="str">
            <v>ЗАО "Завод "Кубаньпровод"</v>
          </cell>
          <cell r="H205" t="str">
            <v>ОАО "Оборонэнергосбыт"</v>
          </cell>
          <cell r="X205" t="str">
            <v>ЗАО "Сахарный комбинат "Курганинский"</v>
          </cell>
        </row>
        <row r="206">
          <cell r="A206" t="str">
            <v>ЗАО "КНПЗ-КЭН"</v>
          </cell>
          <cell r="H206" t="str">
            <v>ОАО «Нижноватомэнергосбыт»</v>
          </cell>
          <cell r="X206" t="str">
            <v>ЗАО "Сахарный комбинат "Тихорецкий"</v>
          </cell>
        </row>
        <row r="207">
          <cell r="A207" t="str">
            <v>ЗАО "Краснодарлекраспром"</v>
          </cell>
          <cell r="H207" t="str">
            <v>ОАО ГК «ТНС энерго»</v>
          </cell>
          <cell r="X207" t="str">
            <v>ЗАО "Тбилисский сахарный завод"</v>
          </cell>
        </row>
        <row r="208">
          <cell r="A208" t="str">
            <v>ЗАО "Пансионат "Шепси"</v>
          </cell>
          <cell r="H208" t="str">
            <v>ООО "Дизаж М"</v>
          </cell>
          <cell r="X208" t="str">
            <v>ЗАО "Успенский сахарник"</v>
          </cell>
        </row>
        <row r="209">
          <cell r="A209" t="str">
            <v>ЗАО "Пластформ"</v>
          </cell>
          <cell r="H209" t="str">
            <v>ООО "КНАУФ ЭНЕРГИЯ"</v>
          </cell>
          <cell r="X209" t="str">
            <v>ОАО "Адыгэнергострой"</v>
          </cell>
        </row>
        <row r="210">
          <cell r="A210" t="str">
            <v>ЗАО "Сахарный комбинат "Курганинский"</v>
          </cell>
          <cell r="H210" t="str">
            <v>ООО "КубаньРесурс"</v>
          </cell>
          <cell r="X210" t="str">
            <v>ОАО "Викор"</v>
          </cell>
        </row>
        <row r="211">
          <cell r="A211" t="str">
            <v>ЗАО "Седин-Энерго"</v>
          </cell>
          <cell r="H211" t="str">
            <v>ООО "КЭС"</v>
          </cell>
          <cell r="X211" t="str">
            <v>ОАО "Гиркубс"</v>
          </cell>
        </row>
        <row r="212">
          <cell r="A212" t="str">
            <v>ЗАО "СК "Главкраснодарпромстрой"</v>
          </cell>
          <cell r="H212" t="str">
            <v>ООО "МагнитЭнерго"</v>
          </cell>
          <cell r="X212" t="str">
            <v>ОАО "Динсксахар"</v>
          </cell>
        </row>
        <row r="213">
          <cell r="A213" t="str">
            <v>ЗАО "Энергоресурс"</v>
          </cell>
          <cell r="H213" t="str">
            <v>ООО "Межрегиональная энергосбытовая компания" (ООО "Межрегионсбыт")</v>
          </cell>
          <cell r="X213" t="str">
            <v>ОАО "Изумруд"</v>
          </cell>
        </row>
        <row r="214">
          <cell r="A214" t="str">
            <v>ЗАО "Энергосервис"</v>
          </cell>
          <cell r="H214" t="str">
            <v>ООО "Региональная энергосбытовая компания" (ОПП)</v>
          </cell>
          <cell r="X214" t="str">
            <v>ОАО "ИНТЕР РАО - Электрогенерация"</v>
          </cell>
        </row>
        <row r="215">
          <cell r="A215" t="str">
            <v>ЗАО КПП "Геленджикский"</v>
          </cell>
          <cell r="H215" t="str">
            <v>ООО "РН-Энерго"</v>
          </cell>
          <cell r="X215" t="str">
            <v>ОАО "Каневсксахар"</v>
          </cell>
        </row>
        <row r="216">
          <cell r="A216" t="str">
            <v>ИП Миланович В.А.</v>
          </cell>
          <cell r="H216" t="str">
            <v>ООО "Русэнергоресурс"</v>
          </cell>
          <cell r="X216" t="str">
            <v>ОАО "Кореновсксахар"</v>
          </cell>
        </row>
        <row r="217">
          <cell r="A217" t="str">
            <v>ИП Халтурин А.А.</v>
          </cell>
          <cell r="H217" t="str">
            <v>ООО "РУСЭНЕРГОСБЫТ"</v>
          </cell>
          <cell r="X217" t="str">
            <v>ОАО "Кристалл-2"</v>
          </cell>
        </row>
        <row r="218">
          <cell r="A218" t="str">
            <v>МРЭСК ООО</v>
          </cell>
          <cell r="H218" t="str">
            <v>ООО "Транснефтьэнерго"</v>
          </cell>
          <cell r="X218" t="str">
            <v>ОАО "МЖК "Краснодарский"</v>
          </cell>
        </row>
        <row r="219">
          <cell r="A219" t="str">
            <v>Новороссийский ВРЗ филиал ОАО "ВРМ"</v>
          </cell>
          <cell r="H219" t="str">
            <v>ООО "ЭнергоЭффективность"</v>
          </cell>
          <cell r="X219" t="str">
            <v>ОАО "Мобильные ГТЭС"</v>
          </cell>
        </row>
        <row r="220">
          <cell r="A220" t="str">
            <v>ОАО "Аванта"</v>
          </cell>
          <cell r="H220" t="str">
            <v>ООО "Южная энергосбытовая компания"</v>
          </cell>
          <cell r="X220" t="str">
            <v>ОАО "Новороссийский судоремонтный завод"</v>
          </cell>
        </row>
        <row r="221">
          <cell r="A221" t="str">
            <v>ОАО "Агентство развития Краснодарского края"</v>
          </cell>
          <cell r="H221" t="str">
            <v>филиал "Южный" ОАО "Оборонэнергосбыт"</v>
          </cell>
          <cell r="X221" t="str">
            <v>ОАО "Павловский сахарный завод"</v>
          </cell>
        </row>
        <row r="222">
          <cell r="A222" t="str">
            <v>ОАО "Армавирский завод резиновых изделий"</v>
          </cell>
          <cell r="X222" t="str">
            <v>ОАО "Павловский сахарный завод"</v>
          </cell>
        </row>
        <row r="223">
          <cell r="A223" t="str">
            <v>ОАО "Армавирский Электротехнический завод"</v>
          </cell>
          <cell r="X223" t="str">
            <v>ОАО "Сахарный завод "Лабинский"</v>
          </cell>
        </row>
        <row r="224">
          <cell r="A224" t="str">
            <v>ОАО "Армавирэнергоинвест"</v>
          </cell>
          <cell r="X224" t="str">
            <v>ОАО "Сахарный завод "Ленинградский"</v>
          </cell>
        </row>
        <row r="225">
          <cell r="A225" t="str">
            <v>ОАО "Аэропорт Анапа"</v>
          </cell>
          <cell r="X225" t="str">
            <v>ОАО «ИНТЕР РАО Электрогенерация»</v>
          </cell>
        </row>
        <row r="226">
          <cell r="A226" t="str">
            <v>ОАО "Компрессорный завод "Борец"</v>
          </cell>
          <cell r="X226" t="str">
            <v>ООО "ВЕТРОЭН-ЮГ"</v>
          </cell>
        </row>
        <row r="227">
          <cell r="A227" t="str">
            <v>ОАО "Кореновсксахар"</v>
          </cell>
          <cell r="X227" t="str">
            <v>ООО "ВЕТРОЭН-ЮГ"</v>
          </cell>
        </row>
        <row r="228">
          <cell r="A228" t="str">
            <v>ОАО "Краснодарский приборный завод "Каскад"</v>
          </cell>
          <cell r="X228" t="str">
            <v>ООО "ВЭС-Мирный"</v>
          </cell>
        </row>
        <row r="229">
          <cell r="A229" t="str">
            <v>ОАО "Кристалл-2"</v>
          </cell>
          <cell r="X229" t="str">
            <v>ООО "ВЭС-Мирный"</v>
          </cell>
        </row>
        <row r="230">
          <cell r="A230" t="str">
            <v>ОАО "Кропоткинское объединенное предприятие Стройиндустрии"</v>
          </cell>
          <cell r="X230" t="str">
            <v>ООО "ЕвроХим-Белореченские Минудобрения"</v>
          </cell>
        </row>
        <row r="231">
          <cell r="A231" t="str">
            <v>ОАО "Кубаньэнерго"</v>
          </cell>
          <cell r="X231" t="str">
            <v>ООО "ЕвроХим-Белореченские Минудобрения"</v>
          </cell>
        </row>
        <row r="232">
          <cell r="A232" t="str">
            <v>ОАО "Майкопнормаль"</v>
          </cell>
          <cell r="X232" t="str">
            <v>ООО "Ейская ТЭС"</v>
          </cell>
        </row>
        <row r="233">
          <cell r="A233" t="str">
            <v>ОАО "Международный аэропорт "Краснодар"</v>
          </cell>
          <cell r="X233" t="str">
            <v>ООО "ИнвестГрупп-Энерджи"</v>
          </cell>
        </row>
        <row r="234">
          <cell r="A234" t="str">
            <v>ОАО "Нефтегазтехнология-Энергия"</v>
          </cell>
          <cell r="X234" t="str">
            <v>ООО "ЛУКОЙЛ-Кубаньэнерго"</v>
          </cell>
        </row>
        <row r="235">
          <cell r="A235" t="str">
            <v>ОАО "Новорослесэкспорт"</v>
          </cell>
          <cell r="X235" t="str">
            <v>ООО "ЛУКОЙЛ-Кубаньэнерго"</v>
          </cell>
        </row>
        <row r="236">
          <cell r="A236" t="str">
            <v>ОАО "Новороссийский морской торговый порт"</v>
          </cell>
          <cell r="X236" t="str">
            <v>ООО "ЛУКОЙЛ-Экоэнерго"</v>
          </cell>
        </row>
        <row r="237">
          <cell r="A237" t="str">
            <v>ОАО "НЭСК-электросети"</v>
          </cell>
          <cell r="X237" t="str">
            <v>ООО "Межрегиональная генерирующая компания"</v>
          </cell>
        </row>
        <row r="238">
          <cell r="A238" t="str">
            <v>ОАО "Оборонэнерго" Филиал "Южный"</v>
          </cell>
          <cell r="X238" t="str">
            <v>ООО "РН-Туапсинский НПЗ"</v>
          </cell>
        </row>
        <row r="239">
          <cell r="A239" t="str">
            <v>ОАО "Прибой"</v>
          </cell>
          <cell r="X239" t="str">
            <v>ООО "РЭУ Идеал Хаус"</v>
          </cell>
        </row>
        <row r="240">
          <cell r="A240" t="str">
            <v>ОАО "Российские Железные Дороги"</v>
          </cell>
          <cell r="X240" t="str">
            <v>ООО "Свод Интернешнл"</v>
          </cell>
        </row>
        <row r="241">
          <cell r="A241" t="str">
            <v>ОАО "Сатурн"</v>
          </cell>
          <cell r="X241" t="str">
            <v>ООО "ТЕАМ"</v>
          </cell>
        </row>
        <row r="242">
          <cell r="A242" t="str">
            <v>ОАО "Сургутнефтегаз" Оздоровительный трест " Сургут"</v>
          </cell>
          <cell r="X242" t="str">
            <v>ООО "Теплоэнергодар"</v>
          </cell>
        </row>
        <row r="243">
          <cell r="A243" t="str">
            <v>ОАО "Туапсинский морской торговый порт"</v>
          </cell>
          <cell r="X243" t="str">
            <v>ООО "Хоста"</v>
          </cell>
        </row>
        <row r="244">
          <cell r="A244" t="str">
            <v>ОАО "ФСК ЕЭС"</v>
          </cell>
          <cell r="X244" t="str">
            <v>ООО "ЭНЕРГОГАРАНТ"</v>
          </cell>
        </row>
        <row r="245">
          <cell r="A245" t="str">
            <v>ОАО "Элеваторспецстрой"</v>
          </cell>
          <cell r="X245" t="str">
            <v>Открытое акционерное общество "ГТ-ТЭЦ Энерго"</v>
          </cell>
        </row>
        <row r="246">
          <cell r="A246" t="str">
            <v>ОАО "Энергосистема"</v>
          </cell>
          <cell r="X246" t="str">
            <v>филиал "Джубгинская ТЭС" ОАО "ИНТЕР РАО-Электрогенерация"</v>
          </cell>
        </row>
        <row r="247">
          <cell r="A247" t="str">
            <v>ОАО «Комбинат «Стройкомплект»</v>
          </cell>
          <cell r="X247" t="str">
            <v>Филиал "МЖК Краснодарский" ООО "МЭЗ Юг Руси"</v>
          </cell>
        </row>
        <row r="248">
          <cell r="A248" t="str">
            <v>ООО "Агротрансэнерго"</v>
          </cell>
          <cell r="X248" t="str">
            <v>Филиал "Сочинская ТЭС "ОАО "ИНТЕР РАО ЕЭС"</v>
          </cell>
        </row>
        <row r="249">
          <cell r="A249" t="str">
            <v>ООО "АКСОЙ"</v>
          </cell>
          <cell r="X249" t="str">
            <v>Филиал "Сочинская ТЭС" ОАО "ИНТЕР РАО - Электрогенерация"</v>
          </cell>
        </row>
        <row r="250">
          <cell r="A250" t="str">
            <v>ООО "Армавирский мясоконсервный комбинат"</v>
          </cell>
          <cell r="X250" t="str">
            <v>Филиал «Сочинская ТЭС» ОАО «ИНТЕР РАО Электрогенерация» Станция поставщик ЭЭ</v>
          </cell>
        </row>
        <row r="251">
          <cell r="A251" t="str">
            <v>ООО "Афипский НПЗ"</v>
          </cell>
          <cell r="X251" t="str">
            <v>Филиал КВЭП ЗАО "РАМО-М"</v>
          </cell>
        </row>
        <row r="252">
          <cell r="A252" t="str">
            <v>ООО "Брис-Босфор"</v>
          </cell>
          <cell r="X252" t="str">
            <v>филиал ОАО "ОГК-2" - Адлерская ТЭС</v>
          </cell>
        </row>
        <row r="253">
          <cell r="A253" t="str">
            <v>ООО "ВАРИАНТ-ЭНЕРГО"</v>
          </cell>
          <cell r="X253" t="str">
            <v>Филиал ОАО "ОГК-3" "Джубгинская ТЭС"</v>
          </cell>
        </row>
        <row r="254">
          <cell r="A254" t="str">
            <v>ООО "Вегома"</v>
          </cell>
        </row>
        <row r="255">
          <cell r="A255" t="str">
            <v>ООО "ВТ-Ресурс"</v>
          </cell>
        </row>
        <row r="256">
          <cell r="A256" t="str">
            <v>ООО "ГРИН ХАУС"</v>
          </cell>
        </row>
        <row r="257">
          <cell r="A257" t="str">
            <v>ООО "Директория – Новый Морской Порт"</v>
          </cell>
        </row>
        <row r="258">
          <cell r="A258" t="str">
            <v>ООО "Дунай"</v>
          </cell>
        </row>
        <row r="259">
          <cell r="A259" t="str">
            <v>ООО "ИнвестСпецСтрой"</v>
          </cell>
        </row>
        <row r="260">
          <cell r="A260" t="str">
            <v>ООО "ИСКРА"</v>
          </cell>
        </row>
        <row r="261">
          <cell r="A261" t="str">
            <v>ООО "КВЭП"</v>
          </cell>
        </row>
        <row r="262">
          <cell r="A262" t="str">
            <v>ООО "Коммунальная энергосервисная компания"</v>
          </cell>
        </row>
        <row r="263">
          <cell r="A263" t="str">
            <v>ООО "Красная Плаза"</v>
          </cell>
        </row>
        <row r="264">
          <cell r="A264" t="str">
            <v>ООО "Краснодар Водоканал"</v>
          </cell>
        </row>
        <row r="265">
          <cell r="A265" t="str">
            <v>ООО "Краснодарэнерго"</v>
          </cell>
        </row>
        <row r="266">
          <cell r="A266" t="str">
            <v>ООО "Кропоткинский энергетический комплекс"</v>
          </cell>
        </row>
        <row r="267">
          <cell r="A267" t="str">
            <v>ООО "КС-Энерго"</v>
          </cell>
        </row>
        <row r="268">
          <cell r="A268" t="str">
            <v>ООО "Кубанские Фармацевтические склады"</v>
          </cell>
        </row>
        <row r="269">
          <cell r="A269" t="str">
            <v>ООО "Кубаньречфлот-сервис"</v>
          </cell>
        </row>
        <row r="270">
          <cell r="A270" t="str">
            <v>ООО "Кубаньтрансэнерго"</v>
          </cell>
        </row>
        <row r="271">
          <cell r="A271" t="str">
            <v>ООО "ЛЭС"</v>
          </cell>
        </row>
        <row r="272">
          <cell r="A272" t="str">
            <v>ООО "МК ЭнергоСети"</v>
          </cell>
        </row>
        <row r="273">
          <cell r="A273" t="str">
            <v>ООО "МК-сеть"</v>
          </cell>
        </row>
        <row r="274">
          <cell r="A274" t="str">
            <v>ООО "НПК "Энергия"</v>
          </cell>
        </row>
        <row r="275">
          <cell r="A275" t="str">
            <v>ООО "НСК"</v>
          </cell>
        </row>
        <row r="276">
          <cell r="A276" t="str">
            <v>ООО "ОЭсК-Кракснодар"</v>
          </cell>
        </row>
        <row r="277">
          <cell r="A277" t="str">
            <v>ООО "Первая строительная компания"</v>
          </cell>
        </row>
        <row r="278">
          <cell r="A278" t="str">
            <v>ООО "Промышленная компания "Крымский консервный комбинат"</v>
          </cell>
        </row>
        <row r="279">
          <cell r="A279" t="str">
            <v>ООО "ПХЦ-Алдан"</v>
          </cell>
        </row>
        <row r="280">
          <cell r="A280" t="str">
            <v>ООО "Районная электросетевая компания"</v>
          </cell>
        </row>
        <row r="281">
          <cell r="A281" t="str">
            <v>ООО "РН-Туапсинский НПЗ"</v>
          </cell>
        </row>
        <row r="282">
          <cell r="A282" t="str">
            <v>ООО "РОСТЭК"</v>
          </cell>
        </row>
        <row r="283">
          <cell r="A283" t="str">
            <v>ООО "РОСТЭКЭЛЕКТРОСЕТИ"</v>
          </cell>
        </row>
        <row r="284">
          <cell r="A284" t="str">
            <v>ООО "СК-Электро"</v>
          </cell>
        </row>
        <row r="285">
          <cell r="A285" t="str">
            <v>ООО "Славяне"</v>
          </cell>
        </row>
        <row r="286">
          <cell r="A286" t="str">
            <v>ООО "СоюзЭнергоСеть"</v>
          </cell>
        </row>
        <row r="287">
          <cell r="A287" t="str">
            <v>ООО "Тбилисские электрические сети"</v>
          </cell>
        </row>
        <row r="288">
          <cell r="A288" t="str">
            <v>ООО "Теплосервис-2000"</v>
          </cell>
        </row>
        <row r="289">
          <cell r="A289" t="str">
            <v>ООО "ТранснефтьЭлектросетьСервис"</v>
          </cell>
        </row>
        <row r="290">
          <cell r="A290" t="str">
            <v>ООО "Трансэнергосеть"</v>
          </cell>
        </row>
        <row r="291">
          <cell r="A291" t="str">
            <v>ООО "Универсал-Плюс-Сервис"</v>
          </cell>
        </row>
        <row r="292">
          <cell r="A292" t="str">
            <v>ООО "Фирма "Нефтестройиндустрия-Юг"</v>
          </cell>
        </row>
        <row r="293">
          <cell r="A293" t="str">
            <v>ООО "Фирма "СДМТ"</v>
          </cell>
        </row>
        <row r="294">
          <cell r="A294" t="str">
            <v>ООО "Эгида Инвест"</v>
          </cell>
        </row>
        <row r="295">
          <cell r="A295" t="str">
            <v>ООО "ЭксТех"</v>
          </cell>
        </row>
        <row r="296">
          <cell r="A296" t="str">
            <v>ООО "Электрические сети Кубани"</v>
          </cell>
        </row>
        <row r="297">
          <cell r="A297" t="str">
            <v>ООО "Электросбыт"</v>
          </cell>
        </row>
        <row r="298">
          <cell r="A298" t="str">
            <v>ООО "Электротранзит"</v>
          </cell>
        </row>
        <row r="299">
          <cell r="A299" t="str">
            <v>ООО "ЭМ-сеть"</v>
          </cell>
        </row>
        <row r="300">
          <cell r="A300" t="str">
            <v>ООО "Энергетик"</v>
          </cell>
        </row>
        <row r="301">
          <cell r="A301" t="str">
            <v>ООО "Энергоальянс"</v>
          </cell>
        </row>
        <row r="302">
          <cell r="A302" t="str">
            <v>ООО "ЭнергоСервис"</v>
          </cell>
        </row>
        <row r="303">
          <cell r="A303" t="str">
            <v>ООО "Энергосистемы"</v>
          </cell>
        </row>
        <row r="304">
          <cell r="A304" t="str">
            <v>ООО "ЮгЭнергоРесурс"</v>
          </cell>
        </row>
        <row r="305">
          <cell r="A305" t="str">
            <v>ООО "Югэнергоэксперт"</v>
          </cell>
        </row>
        <row r="306">
          <cell r="A306" t="str">
            <v>ООО "ЮТЭК"</v>
          </cell>
        </row>
        <row r="307">
          <cell r="A307" t="str">
            <v>ООО "Янтарь"</v>
          </cell>
        </row>
        <row r="308">
          <cell r="A308" t="str">
            <v>ООО «Кропоткинский Агрохим»</v>
          </cell>
        </row>
        <row r="309">
          <cell r="A309" t="str">
            <v>ООО «Энергия Кубани»</v>
          </cell>
        </row>
        <row r="310">
          <cell r="A310" t="str">
            <v>ООО ПФ "Поллет"</v>
          </cell>
        </row>
        <row r="311">
          <cell r="A311" t="str">
            <v>ООО ЭК "Первострой-Энерго"</v>
          </cell>
        </row>
        <row r="312">
          <cell r="A312" t="str">
            <v>ООО"МАйкопская ТЭЦ"</v>
          </cell>
        </row>
        <row r="313">
          <cell r="A313" t="str">
            <v>Северо-Кавказский филиал ООО "Газпром энерго"</v>
          </cell>
        </row>
        <row r="314">
          <cell r="A314" t="str">
            <v>ФГУ "Краснодарское водохранилище"</v>
          </cell>
        </row>
      </sheetData>
      <sheetData sheetId="8"/>
      <sheetData sheetId="9"/>
      <sheetData sheetId="1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row r="124">
          <cell r="E124" t="str">
            <v>ОАО Кубаньэнерго за содержание сетей</v>
          </cell>
        </row>
        <row r="125">
          <cell r="E125" t="str">
            <v>ОАО Кубаньэнерго на оплату технологического расхода (потерь)</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ООО "Региональная энергосбытовая компания" (ОПП)</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L148"/>
  <sheetViews>
    <sheetView topLeftCell="D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98</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6225.808</v>
      </c>
      <c r="G18" s="45">
        <f>SUM(G19,G20,G23,G27)</f>
        <v>0</v>
      </c>
      <c r="H18" s="45">
        <f>SUM(H19,H20,H23,H27)</f>
        <v>5518.4949999999999</v>
      </c>
      <c r="I18" s="45">
        <f>SUM(I19,I20,I23,I27)</f>
        <v>707.31299999999999</v>
      </c>
      <c r="J18" s="46">
        <f>SUM(J19,J20,J23,J27)</f>
        <v>0</v>
      </c>
      <c r="K18" s="13"/>
    </row>
    <row r="19" spans="1:11" ht="24" customHeight="1">
      <c r="A19" s="5"/>
      <c r="B19" s="1"/>
      <c r="C19" s="12"/>
      <c r="D19" s="47" t="s">
        <v>12</v>
      </c>
      <c r="E19" s="48" t="s">
        <v>13</v>
      </c>
      <c r="F19" s="49">
        <f>SUM(G19:J19)</f>
        <v>5518.4949999999999</v>
      </c>
      <c r="G19" s="50"/>
      <c r="H19" s="50">
        <v>5518.4949999999999</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707.31299999999999</v>
      </c>
      <c r="G23" s="49">
        <f>SUM(G24:G26)</f>
        <v>0</v>
      </c>
      <c r="H23" s="49">
        <f>SUM(H24:H26)</f>
        <v>0</v>
      </c>
      <c r="I23" s="49">
        <f>SUM(I24:I26)</f>
        <v>707.31299999999999</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707.31299999999999</v>
      </c>
      <c r="G25" s="50"/>
      <c r="H25" s="50"/>
      <c r="I25" s="50">
        <v>707.31299999999999</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1126.3669999999993</v>
      </c>
      <c r="G28" s="69"/>
      <c r="H28" s="70">
        <f>H29</f>
        <v>0</v>
      </c>
      <c r="I28" s="70">
        <f>I29+I30</f>
        <v>337.48099999999965</v>
      </c>
      <c r="J28" s="52">
        <f>J29+J30+J31</f>
        <v>788.88599999999963</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337.48099999999965</v>
      </c>
      <c r="G30" s="69"/>
      <c r="H30" s="69"/>
      <c r="I30" s="50">
        <f>H18-H33-H57</f>
        <v>337.48099999999965</v>
      </c>
      <c r="J30" s="51"/>
      <c r="K30" s="13"/>
    </row>
    <row r="31" spans="1:11" ht="24" customHeight="1">
      <c r="A31" s="5"/>
      <c r="B31" s="1"/>
      <c r="C31" s="12"/>
      <c r="D31" s="47" t="s">
        <v>31</v>
      </c>
      <c r="E31" s="48" t="s">
        <v>7</v>
      </c>
      <c r="F31" s="49">
        <f>SUM(J31)</f>
        <v>788.88599999999963</v>
      </c>
      <c r="G31" s="71"/>
      <c r="H31" s="71"/>
      <c r="I31" s="71"/>
      <c r="J31" s="72">
        <f>I18+I28-I33-I57</f>
        <v>788.88599999999963</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6030.3990000000003</v>
      </c>
      <c r="G33" s="70">
        <f>SUM(G34,G41,G45,G48,G51)</f>
        <v>0</v>
      </c>
      <c r="H33" s="70">
        <f>SUM(H34,H41,H45,H48,H51)</f>
        <v>5189.1620000000003</v>
      </c>
      <c r="I33" s="70">
        <f>SUM(I34,I41,I45,I48,I51)</f>
        <v>131.126</v>
      </c>
      <c r="J33" s="52">
        <f>SUM(J34,J41,J45,J48,J51)</f>
        <v>710.11099999999999</v>
      </c>
      <c r="K33" s="13"/>
    </row>
    <row r="34" spans="1:11" ht="24" customHeight="1">
      <c r="A34" s="5"/>
      <c r="B34" s="1"/>
      <c r="C34" s="12"/>
      <c r="D34" s="47" t="s">
        <v>34</v>
      </c>
      <c r="E34" s="48" t="s">
        <v>35</v>
      </c>
      <c r="F34" s="49">
        <f>SUM(G34:J34)</f>
        <v>1866.2080000000001</v>
      </c>
      <c r="G34" s="49">
        <f>SUM(G35:G40)</f>
        <v>0</v>
      </c>
      <c r="H34" s="49">
        <f>SUM(H35:H40)</f>
        <v>1024.971</v>
      </c>
      <c r="I34" s="49">
        <f>SUM(I35:I40)</f>
        <v>131.126</v>
      </c>
      <c r="J34" s="52">
        <f>SUM(J35:J40)</f>
        <v>710.11099999999999</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708.93700000000001</v>
      </c>
      <c r="G36" s="50"/>
      <c r="H36" s="50">
        <v>74.007000000000005</v>
      </c>
      <c r="I36" s="50">
        <v>2.9119999999999999</v>
      </c>
      <c r="J36" s="67">
        <v>632.01800000000003</v>
      </c>
      <c r="K36" s="58"/>
    </row>
    <row r="37" spans="1:11" s="59" customFormat="1" ht="15" customHeight="1">
      <c r="A37" s="53"/>
      <c r="B37" s="2"/>
      <c r="C37" s="64" t="s">
        <v>21</v>
      </c>
      <c r="D37" s="65" t="s">
        <v>39</v>
      </c>
      <c r="E37" s="66" t="s">
        <v>40</v>
      </c>
      <c r="F37" s="49">
        <f>SUM(G37:J37)</f>
        <v>238.351</v>
      </c>
      <c r="G37" s="50"/>
      <c r="H37" s="50">
        <v>32.043999999999997</v>
      </c>
      <c r="I37" s="50">
        <v>128.214</v>
      </c>
      <c r="J37" s="67">
        <v>78.093000000000004</v>
      </c>
      <c r="K37" s="58"/>
    </row>
    <row r="38" spans="1:11" s="59" customFormat="1" ht="15" customHeight="1">
      <c r="A38" s="53"/>
      <c r="B38" s="2"/>
      <c r="C38" s="64" t="s">
        <v>21</v>
      </c>
      <c r="D38" s="65" t="s">
        <v>41</v>
      </c>
      <c r="E38" s="66" t="s">
        <v>42</v>
      </c>
      <c r="F38" s="49">
        <f>SUM(G38:J38)</f>
        <v>321.30799999999999</v>
      </c>
      <c r="G38" s="50"/>
      <c r="H38" s="50">
        <v>321.30799999999999</v>
      </c>
      <c r="I38" s="50"/>
      <c r="J38" s="67"/>
      <c r="K38" s="58"/>
    </row>
    <row r="39" spans="1:11" s="59" customFormat="1" ht="15" customHeight="1">
      <c r="A39" s="53"/>
      <c r="B39" s="2"/>
      <c r="C39" s="64" t="s">
        <v>21</v>
      </c>
      <c r="D39" s="65" t="s">
        <v>43</v>
      </c>
      <c r="E39" s="66" t="s">
        <v>44</v>
      </c>
      <c r="F39" s="49">
        <f>SUM(G39:J39)</f>
        <v>597.61199999999997</v>
      </c>
      <c r="G39" s="50"/>
      <c r="H39" s="50">
        <v>597.61199999999997</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4164.1909999999998</v>
      </c>
      <c r="G41" s="49">
        <f>SUM(G42:G44)</f>
        <v>0</v>
      </c>
      <c r="H41" s="49">
        <f>SUM(H42:H44)</f>
        <v>4164.1909999999998</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4164.1909999999998</v>
      </c>
      <c r="G43" s="50"/>
      <c r="H43" s="50">
        <v>4164.1909999999998</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1126.3669999999993</v>
      </c>
      <c r="G54" s="70">
        <f>SUM(G29:J29)</f>
        <v>0</v>
      </c>
      <c r="H54" s="70">
        <f>SUM(G30:J30)</f>
        <v>337.48099999999965</v>
      </c>
      <c r="I54" s="70">
        <f>SUM(G31:J31)</f>
        <v>788.88599999999963</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195.40899999999999</v>
      </c>
      <c r="G57" s="70">
        <f>SUM(G58:G59)</f>
        <v>0</v>
      </c>
      <c r="H57" s="70">
        <f>SUM(H58:H59)</f>
        <v>-8.1479999999999997</v>
      </c>
      <c r="I57" s="70">
        <f>SUM(I58:I59)</f>
        <v>124.782</v>
      </c>
      <c r="J57" s="52">
        <f>SUM(J58:J59)</f>
        <v>78.775000000000006</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195.40899999999999</v>
      </c>
      <c r="G59" s="50"/>
      <c r="H59" s="50">
        <v>-8.1479999999999997</v>
      </c>
      <c r="I59" s="50">
        <v>124.782</v>
      </c>
      <c r="J59" s="51">
        <v>78.775000000000006</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-3.5171865420124959E-13</v>
      </c>
      <c r="G63" s="87">
        <f>G18-G33-G54-G55-G57+G61-G62</f>
        <v>0</v>
      </c>
      <c r="H63" s="87">
        <f>H18+H28-H33-H54-H55-H57+H61-H62</f>
        <v>-2.4868995751603507E-14</v>
      </c>
      <c r="I63" s="87">
        <f>I18+I28-I33-I54-I55-I57+I61-I62</f>
        <v>4.2632564145606011E-14</v>
      </c>
      <c r="J63" s="88">
        <f>J18+J28-J33-J55-J57+J61-J62</f>
        <v>-3.694822225952521E-13</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8.368021505376344</v>
      </c>
      <c r="G65" s="45">
        <f>SUM(G66,G67,G70,G74)</f>
        <v>0</v>
      </c>
      <c r="H65" s="45">
        <f>SUM(H66,H67,H70,H74)</f>
        <v>7.4173319892473115</v>
      </c>
      <c r="I65" s="45">
        <f>SUM(I66,I67,I70,I74)</f>
        <v>0.9506895161290323</v>
      </c>
      <c r="J65" s="46">
        <f>SUM(J66,J67,J70,J74)</f>
        <v>0</v>
      </c>
      <c r="K65" s="13"/>
    </row>
    <row r="66" spans="1:11" ht="24" customHeight="1">
      <c r="A66" s="5"/>
      <c r="B66" s="1"/>
      <c r="C66" s="12"/>
      <c r="D66" s="47" t="s">
        <v>12</v>
      </c>
      <c r="E66" s="48" t="s">
        <v>78</v>
      </c>
      <c r="F66" s="49">
        <f>SUM(G66:J66)</f>
        <v>7.4173319892473115</v>
      </c>
      <c r="G66" s="50">
        <f>G19/744</f>
        <v>0</v>
      </c>
      <c r="H66" s="50">
        <f>H19/744</f>
        <v>7.4173319892473115</v>
      </c>
      <c r="I66" s="50">
        <f>I19/744</f>
        <v>0</v>
      </c>
      <c r="J66" s="50">
        <f>J19/744</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0.9506895161290323</v>
      </c>
      <c r="G70" s="49">
        <f>SUM(G71:G73)</f>
        <v>0</v>
      </c>
      <c r="H70" s="49">
        <f>SUM(H71:H73)</f>
        <v>0</v>
      </c>
      <c r="I70" s="49">
        <f>SUM(I71:I73)</f>
        <v>0.9506895161290323</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IF('[3]46 - передача'!$E$25="", "", '[3]46 - передача'!$E$25)</f>
        <v>Филиал КВЭП ЗАО "РАМО-М"</v>
      </c>
      <c r="F72" s="49">
        <f>SUM(G72:J72)</f>
        <v>0.9506895161290323</v>
      </c>
      <c r="G72" s="50">
        <f>G25/744</f>
        <v>0</v>
      </c>
      <c r="H72" s="50">
        <f>H25/744</f>
        <v>0</v>
      </c>
      <c r="I72" s="50">
        <f>I25/744</f>
        <v>0.9506895161290323</v>
      </c>
      <c r="J72" s="50">
        <f>J25/744</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G27/744</f>
        <v>0</v>
      </c>
      <c r="H74" s="50">
        <f>H27/744</f>
        <v>0</v>
      </c>
      <c r="I74" s="50">
        <f>I27/744</f>
        <v>0</v>
      </c>
      <c r="J74" s="50">
        <f>J27/744</f>
        <v>0</v>
      </c>
      <c r="K74" s="13"/>
    </row>
    <row r="75" spans="1:11" ht="30" customHeight="1">
      <c r="A75" s="5"/>
      <c r="B75" s="1"/>
      <c r="C75" s="12"/>
      <c r="D75" s="47" t="s">
        <v>27</v>
      </c>
      <c r="E75" s="68" t="s">
        <v>28</v>
      </c>
      <c r="F75" s="49">
        <f>SUM(H75:J75)</f>
        <v>1.5139341397849453</v>
      </c>
      <c r="G75" s="92"/>
      <c r="H75" s="70">
        <f>H76</f>
        <v>0</v>
      </c>
      <c r="I75" s="70">
        <f>I76+I77</f>
        <v>0.45360349462365546</v>
      </c>
      <c r="J75" s="52">
        <f>J76+J77+J78</f>
        <v>1.0603306451612897</v>
      </c>
      <c r="K75" s="13"/>
    </row>
    <row r="76" spans="1:11" ht="24" customHeight="1">
      <c r="A76" s="5"/>
      <c r="B76" s="1"/>
      <c r="C76" s="12"/>
      <c r="D76" s="47" t="s">
        <v>29</v>
      </c>
      <c r="E76" s="48" t="s">
        <v>5</v>
      </c>
      <c r="F76" s="49">
        <f>SUM(H76:J76)</f>
        <v>0</v>
      </c>
      <c r="G76" s="92"/>
      <c r="H76" s="50">
        <f>H29/744</f>
        <v>0</v>
      </c>
      <c r="I76" s="50">
        <f t="shared" ref="I76:J78" si="1">I29/744</f>
        <v>0</v>
      </c>
      <c r="J76" s="50">
        <f t="shared" si="1"/>
        <v>0</v>
      </c>
      <c r="K76" s="13"/>
    </row>
    <row r="77" spans="1:11" ht="24" customHeight="1">
      <c r="A77" s="5"/>
      <c r="B77" s="1"/>
      <c r="C77" s="12"/>
      <c r="D77" s="47" t="s">
        <v>30</v>
      </c>
      <c r="E77" s="48" t="s">
        <v>6</v>
      </c>
      <c r="F77" s="49">
        <f>SUM(I77:J77)</f>
        <v>0.45360349462365546</v>
      </c>
      <c r="G77" s="92"/>
      <c r="H77" s="92"/>
      <c r="I77" s="50">
        <f t="shared" si="1"/>
        <v>0.45360349462365546</v>
      </c>
      <c r="J77" s="50">
        <f t="shared" si="1"/>
        <v>0</v>
      </c>
      <c r="K77" s="13"/>
    </row>
    <row r="78" spans="1:11" ht="24" customHeight="1">
      <c r="A78" s="5"/>
      <c r="B78" s="1"/>
      <c r="C78" s="12"/>
      <c r="D78" s="47" t="s">
        <v>31</v>
      </c>
      <c r="E78" s="48" t="s">
        <v>7</v>
      </c>
      <c r="F78" s="49">
        <f>SUM(J78)</f>
        <v>1.0603306451612897</v>
      </c>
      <c r="G78" s="92"/>
      <c r="H78" s="92"/>
      <c r="I78" s="92"/>
      <c r="J78" s="50">
        <f t="shared" si="1"/>
        <v>1.0603306451612897</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8.1053749999999987</v>
      </c>
      <c r="G80" s="70">
        <f>SUM(G81,G88,G92,G95,G98)</f>
        <v>0</v>
      </c>
      <c r="H80" s="70">
        <f>SUM(H81,H88,H92,H95,H98)</f>
        <v>6.9746801075268809</v>
      </c>
      <c r="I80" s="70">
        <f>SUM(I81,I88,I92,I95,I98)</f>
        <v>0.17624462365591398</v>
      </c>
      <c r="J80" s="52">
        <f>SUM(J81,J88,J92,J95,J98)</f>
        <v>0.95445026881720429</v>
      </c>
      <c r="K80" s="13"/>
    </row>
    <row r="81" spans="1:11" ht="24" customHeight="1">
      <c r="A81" s="5"/>
      <c r="B81" s="1"/>
      <c r="C81" s="12"/>
      <c r="D81" s="47" t="s">
        <v>34</v>
      </c>
      <c r="E81" s="48" t="s">
        <v>35</v>
      </c>
      <c r="F81" s="49">
        <f>SUM(G81:J81)</f>
        <v>2.5083440860215056</v>
      </c>
      <c r="G81" s="49">
        <f>SUM(G82:G87)</f>
        <v>0</v>
      </c>
      <c r="H81" s="49">
        <f>SUM(H82:H87)</f>
        <v>1.377649193548387</v>
      </c>
      <c r="I81" s="49">
        <f>SUM(I82:I87)</f>
        <v>0.17624462365591398</v>
      </c>
      <c r="J81" s="52">
        <f>SUM(J82:J87)</f>
        <v>0.95445026881720429</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IF('[3]46 - передача'!$E$36="", "", '[3]46 - передача'!$E$36)</f>
        <v>ОАО "Кубаньэнергосбыт"</v>
      </c>
      <c r="F83" s="49">
        <f>SUM(G83:J83)</f>
        <v>0.95287231182795706</v>
      </c>
      <c r="G83" s="50">
        <f t="shared" ref="G83:J86" si="2">G36/744</f>
        <v>0</v>
      </c>
      <c r="H83" s="50">
        <f t="shared" si="2"/>
        <v>9.9471774193548398E-2</v>
      </c>
      <c r="I83" s="50">
        <f t="shared" si="2"/>
        <v>3.9139784946236557E-3</v>
      </c>
      <c r="J83" s="50">
        <f t="shared" si="2"/>
        <v>0.84948655913978499</v>
      </c>
      <c r="K83" s="58"/>
    </row>
    <row r="84" spans="1:11" s="59" customFormat="1" ht="15" customHeight="1">
      <c r="A84" s="53"/>
      <c r="B84" s="2"/>
      <c r="C84" s="90" t="s">
        <v>21</v>
      </c>
      <c r="D84" s="65" t="s">
        <v>39</v>
      </c>
      <c r="E84" s="91" t="str">
        <f>IF('[3]46 - передача'!$E$37="", "", '[3]46 - передача'!$E$37)</f>
        <v>ОАО "НЭСК"</v>
      </c>
      <c r="F84" s="49">
        <f>SUM(G84:J84)</f>
        <v>0.32036424731182794</v>
      </c>
      <c r="G84" s="50">
        <f t="shared" si="2"/>
        <v>0</v>
      </c>
      <c r="H84" s="50">
        <f t="shared" si="2"/>
        <v>4.3069892473118272E-2</v>
      </c>
      <c r="I84" s="50">
        <f t="shared" si="2"/>
        <v>0.17233064516129032</v>
      </c>
      <c r="J84" s="50">
        <f t="shared" si="2"/>
        <v>0.10496370967741936</v>
      </c>
      <c r="K84" s="58"/>
    </row>
    <row r="85" spans="1:11" s="59" customFormat="1" ht="15" customHeight="1">
      <c r="A85" s="53"/>
      <c r="B85" s="2"/>
      <c r="C85" s="90" t="s">
        <v>21</v>
      </c>
      <c r="D85" s="65" t="s">
        <v>41</v>
      </c>
      <c r="E85" s="91" t="str">
        <f>IF('[3]46 - передача'!$E$38="", "", '[3]46 - передача'!$E$38)</f>
        <v>ООО "Региональная энергосбытовая компания" (ОПП)</v>
      </c>
      <c r="F85" s="49">
        <f>SUM(G85:J85)</f>
        <v>0.43186559139784947</v>
      </c>
      <c r="G85" s="50">
        <f t="shared" si="2"/>
        <v>0</v>
      </c>
      <c r="H85" s="50">
        <f t="shared" si="2"/>
        <v>0.43186559139784947</v>
      </c>
      <c r="I85" s="50">
        <f t="shared" si="2"/>
        <v>0</v>
      </c>
      <c r="J85" s="50">
        <f t="shared" si="2"/>
        <v>0</v>
      </c>
      <c r="K85" s="58"/>
    </row>
    <row r="86" spans="1:11" s="59" customFormat="1" ht="15" customHeight="1">
      <c r="A86" s="53"/>
      <c r="B86" s="2"/>
      <c r="C86" s="90" t="s">
        <v>21</v>
      </c>
      <c r="D86" s="65" t="s">
        <v>43</v>
      </c>
      <c r="E86" s="91" t="str">
        <f>IF('[3]46 - передача'!$E$39="", "", '[3]46 - передача'!$E$39)</f>
        <v>ЗАО "МАРЭМ+"</v>
      </c>
      <c r="F86" s="49">
        <f>SUM(G86:J86)</f>
        <v>0.80324193548387091</v>
      </c>
      <c r="G86" s="50">
        <f t="shared" si="2"/>
        <v>0</v>
      </c>
      <c r="H86" s="50">
        <f t="shared" si="2"/>
        <v>0.80324193548387091</v>
      </c>
      <c r="I86" s="50">
        <f t="shared" si="2"/>
        <v>0</v>
      </c>
      <c r="J86" s="50">
        <f t="shared" si="2"/>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5.5970309139784939</v>
      </c>
      <c r="G88" s="49">
        <f>SUM(G89:G91)</f>
        <v>0</v>
      </c>
      <c r="H88" s="49">
        <f>SUM(H89:H91)</f>
        <v>5.5970309139784939</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IF('[3]46 - передача'!$E$43="", "", '[3]46 - передача'!$E$43)</f>
        <v>ОАО "НЭСК-электросети"</v>
      </c>
      <c r="F90" s="49">
        <f>SUM(G90:J90)</f>
        <v>5.5970309139784939</v>
      </c>
      <c r="G90" s="50">
        <f>G43/744</f>
        <v>0</v>
      </c>
      <c r="H90" s="50">
        <f>H43/744</f>
        <v>5.5970309139784939</v>
      </c>
      <c r="I90" s="50">
        <f>I43/744</f>
        <v>0</v>
      </c>
      <c r="J90" s="50">
        <f>J43/744</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1.5139341397849453</v>
      </c>
      <c r="G101" s="70">
        <f>SUM(G76:J76)</f>
        <v>0</v>
      </c>
      <c r="H101" s="70">
        <f>SUM(G77:J77)</f>
        <v>0.45360349462365546</v>
      </c>
      <c r="I101" s="70">
        <f>SUM(G78:J78)</f>
        <v>1.0603306451612897</v>
      </c>
      <c r="J101" s="82"/>
      <c r="K101" s="13"/>
    </row>
    <row r="102" spans="1:11" ht="30" customHeight="1">
      <c r="A102" s="5"/>
      <c r="B102" s="1"/>
      <c r="C102" s="12"/>
      <c r="D102" s="47" t="s">
        <v>63</v>
      </c>
      <c r="E102" s="68" t="s">
        <v>64</v>
      </c>
      <c r="F102" s="49">
        <f t="shared" ref="F102:F110" si="3">SUM(G102:J102)</f>
        <v>0</v>
      </c>
      <c r="G102" s="50">
        <f>G55/744</f>
        <v>0</v>
      </c>
      <c r="H102" s="50">
        <f>H55/744</f>
        <v>0</v>
      </c>
      <c r="I102" s="50">
        <f>I55/744</f>
        <v>0</v>
      </c>
      <c r="J102" s="50">
        <f>J55/744</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0.2626465053763441</v>
      </c>
      <c r="G104" s="70">
        <f>SUM(G105:G106)</f>
        <v>0</v>
      </c>
      <c r="H104" s="70">
        <f>SUM(H105:H106)</f>
        <v>-1.0951612903225806E-2</v>
      </c>
      <c r="I104" s="70">
        <f>SUM(I105:I106)</f>
        <v>0.16771774193548386</v>
      </c>
      <c r="J104" s="52">
        <f>SUM(J105:J106)</f>
        <v>0.10588037634408604</v>
      </c>
      <c r="K104" s="13"/>
    </row>
    <row r="105" spans="1:11" ht="24" customHeight="1">
      <c r="A105" s="5"/>
      <c r="B105" s="1"/>
      <c r="C105" s="12"/>
      <c r="D105" s="47" t="s">
        <v>67</v>
      </c>
      <c r="E105" s="48" t="s">
        <v>68</v>
      </c>
      <c r="F105" s="49">
        <f t="shared" si="3"/>
        <v>0</v>
      </c>
      <c r="G105" s="50">
        <f>G58/744</f>
        <v>0</v>
      </c>
      <c r="H105" s="50">
        <f t="shared" ref="H105:J106" si="4">H58/744</f>
        <v>0</v>
      </c>
      <c r="I105" s="50">
        <f t="shared" si="4"/>
        <v>0</v>
      </c>
      <c r="J105" s="50">
        <f t="shared" si="4"/>
        <v>0</v>
      </c>
      <c r="K105" s="13"/>
    </row>
    <row r="106" spans="1:11" ht="24" customHeight="1">
      <c r="A106" s="5"/>
      <c r="B106" s="1"/>
      <c r="C106" s="12"/>
      <c r="D106" s="47" t="s">
        <v>69</v>
      </c>
      <c r="E106" s="83" t="s">
        <v>70</v>
      </c>
      <c r="F106" s="49">
        <f t="shared" si="3"/>
        <v>0.2626465053763441</v>
      </c>
      <c r="G106" s="50">
        <f>G59/744</f>
        <v>0</v>
      </c>
      <c r="H106" s="50">
        <f t="shared" si="4"/>
        <v>-1.0951612903225806E-2</v>
      </c>
      <c r="I106" s="50">
        <f t="shared" si="4"/>
        <v>0.16771774193548386</v>
      </c>
      <c r="J106" s="50">
        <f t="shared" si="4"/>
        <v>0.10588037634408604</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3"/>
        <v>0</v>
      </c>
      <c r="G108" s="50">
        <f>G61/744</f>
        <v>0</v>
      </c>
      <c r="H108" s="50">
        <f t="shared" ref="H108:J109" si="5">H61/744</f>
        <v>0</v>
      </c>
      <c r="I108" s="50">
        <f t="shared" si="5"/>
        <v>0</v>
      </c>
      <c r="J108" s="50">
        <f t="shared" si="5"/>
        <v>0</v>
      </c>
      <c r="K108" s="13"/>
    </row>
    <row r="109" spans="1:11" ht="30" customHeight="1">
      <c r="A109" s="5"/>
      <c r="B109" s="1"/>
      <c r="C109" s="12"/>
      <c r="D109" s="47" t="s">
        <v>73</v>
      </c>
      <c r="E109" s="68" t="s">
        <v>74</v>
      </c>
      <c r="F109" s="49">
        <f t="shared" si="3"/>
        <v>0</v>
      </c>
      <c r="G109" s="50">
        <f>G62/744</f>
        <v>0</v>
      </c>
      <c r="H109" s="50">
        <f t="shared" si="5"/>
        <v>0</v>
      </c>
      <c r="I109" s="50">
        <f t="shared" si="5"/>
        <v>0</v>
      </c>
      <c r="J109" s="50">
        <f t="shared" si="5"/>
        <v>0</v>
      </c>
      <c r="K109" s="13"/>
    </row>
    <row r="110" spans="1:11" ht="30" customHeight="1">
      <c r="A110" s="5"/>
      <c r="B110" s="1"/>
      <c r="C110" s="12"/>
      <c r="D110" s="84" t="s">
        <v>75</v>
      </c>
      <c r="E110" s="85" t="s">
        <v>76</v>
      </c>
      <c r="F110" s="86">
        <f t="shared" si="3"/>
        <v>2.8449465006019636E-16</v>
      </c>
      <c r="G110" s="87">
        <f>G65-G80-G101-G102-G104+G108-G109</f>
        <v>0</v>
      </c>
      <c r="H110" s="87">
        <f>H65+H75-H80-H101-H102-H104+H108-H109</f>
        <v>9.2287288921966137E-16</v>
      </c>
      <c r="I110" s="87">
        <f>I65+I75-I80-I101-I102-I104+I108-I109</f>
        <v>-2.7755575615628914E-17</v>
      </c>
      <c r="J110" s="88">
        <f>J65+J75-J80-J102-J104+J108-J109</f>
        <v>-6.106226635438361E-16</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2494.3495701100001</v>
      </c>
      <c r="G115" s="97">
        <f>SUM(G116,G119,G122)</f>
        <v>0</v>
      </c>
      <c r="H115" s="97">
        <f>SUM(H116,H119,H122)</f>
        <v>1853.3415929799999</v>
      </c>
      <c r="I115" s="97">
        <f>SUM(I116,I119,I122)</f>
        <v>547.06739293999999</v>
      </c>
      <c r="J115" s="98">
        <f>SUM(J116,J119,J122)</f>
        <v>93.940584189999996</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2494.3495701100001</v>
      </c>
      <c r="G122" s="70">
        <f>SUM(G123:G126)</f>
        <v>0</v>
      </c>
      <c r="H122" s="70">
        <f>SUM(H123:H126)</f>
        <v>1853.3415929799999</v>
      </c>
      <c r="I122" s="70">
        <f>SUM(I123:I126)</f>
        <v>547.06739293999999</v>
      </c>
      <c r="J122" s="52">
        <f>SUM(J123:J126)</f>
        <v>93.940584189999996</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797.76148370999999</v>
      </c>
      <c r="G125" s="50"/>
      <c r="H125" s="50">
        <f>H33*0.13229</f>
        <v>686.47424097999999</v>
      </c>
      <c r="I125" s="50">
        <f>I33*0.13229</f>
        <v>17.34665854</v>
      </c>
      <c r="J125" s="50">
        <f>J33*0.13229</f>
        <v>93.940584189999996</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0</v>
      </c>
      <c r="G132" s="44">
        <f>SUM(G133,G136,G139)</f>
        <v>0</v>
      </c>
      <c r="H132" s="44">
        <f>SUM(H133,H136,H139)</f>
        <v>0</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0</v>
      </c>
      <c r="G139" s="70">
        <f>SUM(G140:G143)</f>
        <v>0</v>
      </c>
      <c r="H139" s="70">
        <f>SUM(H140:H143)</f>
        <v>0</v>
      </c>
      <c r="I139" s="70">
        <f>SUM(I140:I143)</f>
        <v>0</v>
      </c>
      <c r="J139" s="52">
        <f>SUM(J140:J143)</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tr">
        <f>IF('[3]46 - передача'!$E$124="", "", '[3]46 - передача'!$E$124)</f>
        <v>ОАО Кубаньэнерго за содержание сетей</v>
      </c>
      <c r="F141" s="49">
        <f>SUM(G141:J141)</f>
        <v>0</v>
      </c>
      <c r="G141" s="50"/>
      <c r="H141" s="50">
        <v>0</v>
      </c>
      <c r="I141" s="50"/>
      <c r="J141" s="67"/>
      <c r="K141" s="58"/>
    </row>
    <row r="142" spans="1:11" s="59" customFormat="1" ht="15" customHeight="1">
      <c r="A142" s="53"/>
      <c r="B142" s="2"/>
      <c r="C142" s="90" t="s">
        <v>21</v>
      </c>
      <c r="D142" s="65" t="s">
        <v>88</v>
      </c>
      <c r="E142" s="91" t="str">
        <f>IF('[3]46 - передача'!$E$125="", "", '[3]46 - передача'!$E$125)</f>
        <v>ОАО Кубаньэнерго на оплату технологического расхода (потерь)</v>
      </c>
      <c r="F142" s="49">
        <f>SUM(G142:J142)</f>
        <v>0</v>
      </c>
      <c r="G142" s="50"/>
      <c r="H142" s="50">
        <v>0</v>
      </c>
      <c r="I142" s="50"/>
      <c r="J142" s="50"/>
      <c r="K142" s="58"/>
    </row>
    <row r="143" spans="1:11" ht="15" customHeight="1">
      <c r="C143" s="54"/>
      <c r="D143" s="79"/>
      <c r="E143" s="89" t="s">
        <v>57</v>
      </c>
      <c r="F143" s="80"/>
      <c r="G143" s="80"/>
      <c r="H143" s="80"/>
      <c r="I143" s="80"/>
      <c r="J143" s="81"/>
      <c r="K143" s="58"/>
    </row>
    <row r="144" spans="1:11" ht="9" customHeight="1">
      <c r="A144" s="5"/>
      <c r="B144" s="1"/>
      <c r="C144" s="12"/>
      <c r="D144" s="73"/>
      <c r="E144" s="74"/>
      <c r="F144" s="75"/>
      <c r="G144" s="76"/>
      <c r="H144" s="76"/>
      <c r="I144" s="76"/>
      <c r="J144" s="77"/>
      <c r="K144" s="13"/>
    </row>
    <row r="145" spans="1:11" ht="30" customHeight="1">
      <c r="C145" s="54"/>
      <c r="D145" s="47" t="s">
        <v>27</v>
      </c>
      <c r="E145" s="105" t="s">
        <v>96</v>
      </c>
      <c r="F145" s="70">
        <f>SUM(G145:J145)</f>
        <v>0</v>
      </c>
      <c r="G145" s="70">
        <f>SUM(G146:G147)</f>
        <v>0</v>
      </c>
      <c r="H145" s="70">
        <f>SUM(H146:H147)</f>
        <v>0</v>
      </c>
      <c r="I145" s="70">
        <f>SUM(I146:I147)</f>
        <v>0</v>
      </c>
      <c r="J145" s="52">
        <f>SUM(J146:J147)</f>
        <v>0</v>
      </c>
      <c r="K145" s="58"/>
    </row>
    <row r="146" spans="1:11" s="59" customFormat="1" ht="15" hidden="1" customHeight="1">
      <c r="A146" s="53"/>
      <c r="B146" s="2"/>
      <c r="C146" s="54"/>
      <c r="D146" s="55" t="s">
        <v>97</v>
      </c>
      <c r="E146" s="56"/>
      <c r="F146" s="56"/>
      <c r="G146" s="56"/>
      <c r="H146" s="56"/>
      <c r="I146" s="56"/>
      <c r="J146" s="57"/>
      <c r="K146" s="58"/>
    </row>
    <row r="147" spans="1:11" ht="15" customHeight="1" thickBot="1">
      <c r="C147" s="54"/>
      <c r="D147" s="106"/>
      <c r="E147" s="107" t="s">
        <v>93</v>
      </c>
      <c r="F147" s="108"/>
      <c r="G147" s="108"/>
      <c r="H147" s="108"/>
      <c r="I147" s="108"/>
      <c r="J147" s="109"/>
      <c r="K147" s="58"/>
    </row>
    <row r="148" spans="1:11">
      <c r="C148" s="110"/>
      <c r="D148" s="111"/>
      <c r="E148" s="112"/>
      <c r="F148" s="113"/>
      <c r="G148" s="113"/>
      <c r="H148" s="113"/>
      <c r="I148" s="113"/>
      <c r="J148" s="113"/>
      <c r="K148"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E36:E39 JA36:JA39 SW36:SW39 ACS36:ACS39 AMO36:AMO39 AWK36:AWK39 BGG36:BGG39 BQC36:BQC39 BZY36:BZY39 CJU36:CJU39 CTQ36:CTQ39 DDM36:DDM39 DNI36:DNI39 DXE36:DXE39 EHA36:EHA39 EQW36:EQW39 FAS36:FAS39 FKO36:FKO39 FUK36:FUK39 GEG36:GEG39 GOC36:GOC39 GXY36:GXY39 HHU36:HHU39 HRQ36:HRQ39 IBM36:IBM39 ILI36:ILI39 IVE36:IVE39 JFA36:JFA39 JOW36:JOW39 JYS36:JYS39 KIO36:KIO39 KSK36:KSK39 LCG36:LCG39 LMC36:LMC39 LVY36:LVY39 MFU36:MFU39 MPQ36:MPQ39 MZM36:MZM39 NJI36:NJI39 NTE36:NTE39 ODA36:ODA39 OMW36:OMW39 OWS36:OWS39 PGO36:PGO39 PQK36:PQK39 QAG36:QAG39 QKC36:QKC39 QTY36:QTY39 RDU36:RDU39 RNQ36:RNQ39 RXM36:RXM39 SHI36:SHI39 SRE36:SRE39 TBA36:TBA39 TKW36:TKW39 TUS36:TUS39 UEO36:UEO39 UOK36:UOK39 UYG36:UYG39 VIC36:VIC39 VRY36:VRY39 WBU36:WBU39 WLQ36:WLQ39 WVM36:WVM39">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formula1>post_without_enes_name</formula1>
    </dataValidation>
    <dataValidation type="list" allowBlank="1" showInputMessage="1" showErrorMessage="1" errorTitle="Внимание" error="Выберите значение из списка!" sqref="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formula1>"0,1,2,3,4,5,6,7,8,9,10"</formula1>
    </dataValidation>
    <dataValidation type="textLength" allowBlank="1" showInputMessage="1" showErrorMessage="1" errorTitle="Внимание" error="Длина поля ограничена 150 символами!" sqref="E65658:E65659 JA65658:JA65659 SW65658:SW65659 ACS65658:ACS65659 AMO65658:AMO65659 AWK65658:AWK65659 BGG65658:BGG65659 BQC65658:BQC65659 BZY65658:BZY65659 CJU65658:CJU65659 CTQ65658:CTQ65659 DDM65658:DDM65659 DNI65658:DNI65659 DXE65658:DXE65659 EHA65658:EHA65659 EQW65658:EQW65659 FAS65658:FAS65659 FKO65658:FKO65659 FUK65658:FUK65659 GEG65658:GEG65659 GOC65658:GOC65659 GXY65658:GXY65659 HHU65658:HHU65659 HRQ65658:HRQ65659 IBM65658:IBM65659 ILI65658:ILI65659 IVE65658:IVE65659 JFA65658:JFA65659 JOW65658:JOW65659 JYS65658:JYS65659 KIO65658:KIO65659 KSK65658:KSK65659 LCG65658:LCG65659 LMC65658:LMC65659 LVY65658:LVY65659 MFU65658:MFU65659 MPQ65658:MPQ65659 MZM65658:MZM65659 NJI65658:NJI65659 NTE65658:NTE65659 ODA65658:ODA65659 OMW65658:OMW65659 OWS65658:OWS65659 PGO65658:PGO65659 PQK65658:PQK65659 QAG65658:QAG65659 QKC65658:QKC65659 QTY65658:QTY65659 RDU65658:RDU65659 RNQ65658:RNQ65659 RXM65658:RXM65659 SHI65658:SHI65659 SRE65658:SRE65659 TBA65658:TBA65659 TKW65658:TKW65659 TUS65658:TUS65659 UEO65658:UEO65659 UOK65658:UOK65659 UYG65658:UYG65659 VIC65658:VIC65659 VRY65658:VRY65659 WBU65658:WBU65659 WLQ65658:WLQ65659 WVM65658:WVM65659 E131194:E131195 JA131194:JA131195 SW131194:SW131195 ACS131194:ACS131195 AMO131194:AMO131195 AWK131194:AWK131195 BGG131194:BGG131195 BQC131194:BQC131195 BZY131194:BZY131195 CJU131194:CJU131195 CTQ131194:CTQ131195 DDM131194:DDM131195 DNI131194:DNI131195 DXE131194:DXE131195 EHA131194:EHA131195 EQW131194:EQW131195 FAS131194:FAS131195 FKO131194:FKO131195 FUK131194:FUK131195 GEG131194:GEG131195 GOC131194:GOC131195 GXY131194:GXY131195 HHU131194:HHU131195 HRQ131194:HRQ131195 IBM131194:IBM131195 ILI131194:ILI131195 IVE131194:IVE131195 JFA131194:JFA131195 JOW131194:JOW131195 JYS131194:JYS131195 KIO131194:KIO131195 KSK131194:KSK131195 LCG131194:LCG131195 LMC131194:LMC131195 LVY131194:LVY131195 MFU131194:MFU131195 MPQ131194:MPQ131195 MZM131194:MZM131195 NJI131194:NJI131195 NTE131194:NTE131195 ODA131194:ODA131195 OMW131194:OMW131195 OWS131194:OWS131195 PGO131194:PGO131195 PQK131194:PQK131195 QAG131194:QAG131195 QKC131194:QKC131195 QTY131194:QTY131195 RDU131194:RDU131195 RNQ131194:RNQ131195 RXM131194:RXM131195 SHI131194:SHI131195 SRE131194:SRE131195 TBA131194:TBA131195 TKW131194:TKW131195 TUS131194:TUS131195 UEO131194:UEO131195 UOK131194:UOK131195 UYG131194:UYG131195 VIC131194:VIC131195 VRY131194:VRY131195 WBU131194:WBU131195 WLQ131194:WLQ131195 WVM131194:WVM131195 E196730:E196731 JA196730:JA196731 SW196730:SW196731 ACS196730:ACS196731 AMO196730:AMO196731 AWK196730:AWK196731 BGG196730:BGG196731 BQC196730:BQC196731 BZY196730:BZY196731 CJU196730:CJU196731 CTQ196730:CTQ196731 DDM196730:DDM196731 DNI196730:DNI196731 DXE196730:DXE196731 EHA196730:EHA196731 EQW196730:EQW196731 FAS196730:FAS196731 FKO196730:FKO196731 FUK196730:FUK196731 GEG196730:GEG196731 GOC196730:GOC196731 GXY196730:GXY196731 HHU196730:HHU196731 HRQ196730:HRQ196731 IBM196730:IBM196731 ILI196730:ILI196731 IVE196730:IVE196731 JFA196730:JFA196731 JOW196730:JOW196731 JYS196730:JYS196731 KIO196730:KIO196731 KSK196730:KSK196731 LCG196730:LCG196731 LMC196730:LMC196731 LVY196730:LVY196731 MFU196730:MFU196731 MPQ196730:MPQ196731 MZM196730:MZM196731 NJI196730:NJI196731 NTE196730:NTE196731 ODA196730:ODA196731 OMW196730:OMW196731 OWS196730:OWS196731 PGO196730:PGO196731 PQK196730:PQK196731 QAG196730:QAG196731 QKC196730:QKC196731 QTY196730:QTY196731 RDU196730:RDU196731 RNQ196730:RNQ196731 RXM196730:RXM196731 SHI196730:SHI196731 SRE196730:SRE196731 TBA196730:TBA196731 TKW196730:TKW196731 TUS196730:TUS196731 UEO196730:UEO196731 UOK196730:UOK196731 UYG196730:UYG196731 VIC196730:VIC196731 VRY196730:VRY196731 WBU196730:WBU196731 WLQ196730:WLQ196731 WVM196730:WVM196731 E262266:E262267 JA262266:JA262267 SW262266:SW262267 ACS262266:ACS262267 AMO262266:AMO262267 AWK262266:AWK262267 BGG262266:BGG262267 BQC262266:BQC262267 BZY262266:BZY262267 CJU262266:CJU262267 CTQ262266:CTQ262267 DDM262266:DDM262267 DNI262266:DNI262267 DXE262266:DXE262267 EHA262266:EHA262267 EQW262266:EQW262267 FAS262266:FAS262267 FKO262266:FKO262267 FUK262266:FUK262267 GEG262266:GEG262267 GOC262266:GOC262267 GXY262266:GXY262267 HHU262266:HHU262267 HRQ262266:HRQ262267 IBM262266:IBM262267 ILI262266:ILI262267 IVE262266:IVE262267 JFA262266:JFA262267 JOW262266:JOW262267 JYS262266:JYS262267 KIO262266:KIO262267 KSK262266:KSK262267 LCG262266:LCG262267 LMC262266:LMC262267 LVY262266:LVY262267 MFU262266:MFU262267 MPQ262266:MPQ262267 MZM262266:MZM262267 NJI262266:NJI262267 NTE262266:NTE262267 ODA262266:ODA262267 OMW262266:OMW262267 OWS262266:OWS262267 PGO262266:PGO262267 PQK262266:PQK262267 QAG262266:QAG262267 QKC262266:QKC262267 QTY262266:QTY262267 RDU262266:RDU262267 RNQ262266:RNQ262267 RXM262266:RXM262267 SHI262266:SHI262267 SRE262266:SRE262267 TBA262266:TBA262267 TKW262266:TKW262267 TUS262266:TUS262267 UEO262266:UEO262267 UOK262266:UOK262267 UYG262266:UYG262267 VIC262266:VIC262267 VRY262266:VRY262267 WBU262266:WBU262267 WLQ262266:WLQ262267 WVM262266:WVM262267 E327802:E327803 JA327802:JA327803 SW327802:SW327803 ACS327802:ACS327803 AMO327802:AMO327803 AWK327802:AWK327803 BGG327802:BGG327803 BQC327802:BQC327803 BZY327802:BZY327803 CJU327802:CJU327803 CTQ327802:CTQ327803 DDM327802:DDM327803 DNI327802:DNI327803 DXE327802:DXE327803 EHA327802:EHA327803 EQW327802:EQW327803 FAS327802:FAS327803 FKO327802:FKO327803 FUK327802:FUK327803 GEG327802:GEG327803 GOC327802:GOC327803 GXY327802:GXY327803 HHU327802:HHU327803 HRQ327802:HRQ327803 IBM327802:IBM327803 ILI327802:ILI327803 IVE327802:IVE327803 JFA327802:JFA327803 JOW327802:JOW327803 JYS327802:JYS327803 KIO327802:KIO327803 KSK327802:KSK327803 LCG327802:LCG327803 LMC327802:LMC327803 LVY327802:LVY327803 MFU327802:MFU327803 MPQ327802:MPQ327803 MZM327802:MZM327803 NJI327802:NJI327803 NTE327802:NTE327803 ODA327802:ODA327803 OMW327802:OMW327803 OWS327802:OWS327803 PGO327802:PGO327803 PQK327802:PQK327803 QAG327802:QAG327803 QKC327802:QKC327803 QTY327802:QTY327803 RDU327802:RDU327803 RNQ327802:RNQ327803 RXM327802:RXM327803 SHI327802:SHI327803 SRE327802:SRE327803 TBA327802:TBA327803 TKW327802:TKW327803 TUS327802:TUS327803 UEO327802:UEO327803 UOK327802:UOK327803 UYG327802:UYG327803 VIC327802:VIC327803 VRY327802:VRY327803 WBU327802:WBU327803 WLQ327802:WLQ327803 WVM327802:WVM327803 E393338:E393339 JA393338:JA393339 SW393338:SW393339 ACS393338:ACS393339 AMO393338:AMO393339 AWK393338:AWK393339 BGG393338:BGG393339 BQC393338:BQC393339 BZY393338:BZY393339 CJU393338:CJU393339 CTQ393338:CTQ393339 DDM393338:DDM393339 DNI393338:DNI393339 DXE393338:DXE393339 EHA393338:EHA393339 EQW393338:EQW393339 FAS393338:FAS393339 FKO393338:FKO393339 FUK393338:FUK393339 GEG393338:GEG393339 GOC393338:GOC393339 GXY393338:GXY393339 HHU393338:HHU393339 HRQ393338:HRQ393339 IBM393338:IBM393339 ILI393338:ILI393339 IVE393338:IVE393339 JFA393338:JFA393339 JOW393338:JOW393339 JYS393338:JYS393339 KIO393338:KIO393339 KSK393338:KSK393339 LCG393338:LCG393339 LMC393338:LMC393339 LVY393338:LVY393339 MFU393338:MFU393339 MPQ393338:MPQ393339 MZM393338:MZM393339 NJI393338:NJI393339 NTE393338:NTE393339 ODA393338:ODA393339 OMW393338:OMW393339 OWS393338:OWS393339 PGO393338:PGO393339 PQK393338:PQK393339 QAG393338:QAG393339 QKC393338:QKC393339 QTY393338:QTY393339 RDU393338:RDU393339 RNQ393338:RNQ393339 RXM393338:RXM393339 SHI393338:SHI393339 SRE393338:SRE393339 TBA393338:TBA393339 TKW393338:TKW393339 TUS393338:TUS393339 UEO393338:UEO393339 UOK393338:UOK393339 UYG393338:UYG393339 VIC393338:VIC393339 VRY393338:VRY393339 WBU393338:WBU393339 WLQ393338:WLQ393339 WVM393338:WVM393339 E458874:E458875 JA458874:JA458875 SW458874:SW458875 ACS458874:ACS458875 AMO458874:AMO458875 AWK458874:AWK458875 BGG458874:BGG458875 BQC458874:BQC458875 BZY458874:BZY458875 CJU458874:CJU458875 CTQ458874:CTQ458875 DDM458874:DDM458875 DNI458874:DNI458875 DXE458874:DXE458875 EHA458874:EHA458875 EQW458874:EQW458875 FAS458874:FAS458875 FKO458874:FKO458875 FUK458874:FUK458875 GEG458874:GEG458875 GOC458874:GOC458875 GXY458874:GXY458875 HHU458874:HHU458875 HRQ458874:HRQ458875 IBM458874:IBM458875 ILI458874:ILI458875 IVE458874:IVE458875 JFA458874:JFA458875 JOW458874:JOW458875 JYS458874:JYS458875 KIO458874:KIO458875 KSK458874:KSK458875 LCG458874:LCG458875 LMC458874:LMC458875 LVY458874:LVY458875 MFU458874:MFU458875 MPQ458874:MPQ458875 MZM458874:MZM458875 NJI458874:NJI458875 NTE458874:NTE458875 ODA458874:ODA458875 OMW458874:OMW458875 OWS458874:OWS458875 PGO458874:PGO458875 PQK458874:PQK458875 QAG458874:QAG458875 QKC458874:QKC458875 QTY458874:QTY458875 RDU458874:RDU458875 RNQ458874:RNQ458875 RXM458874:RXM458875 SHI458874:SHI458875 SRE458874:SRE458875 TBA458874:TBA458875 TKW458874:TKW458875 TUS458874:TUS458875 UEO458874:UEO458875 UOK458874:UOK458875 UYG458874:UYG458875 VIC458874:VIC458875 VRY458874:VRY458875 WBU458874:WBU458875 WLQ458874:WLQ458875 WVM458874:WVM458875 E524410:E524411 JA524410:JA524411 SW524410:SW524411 ACS524410:ACS524411 AMO524410:AMO524411 AWK524410:AWK524411 BGG524410:BGG524411 BQC524410:BQC524411 BZY524410:BZY524411 CJU524410:CJU524411 CTQ524410:CTQ524411 DDM524410:DDM524411 DNI524410:DNI524411 DXE524410:DXE524411 EHA524410:EHA524411 EQW524410:EQW524411 FAS524410:FAS524411 FKO524410:FKO524411 FUK524410:FUK524411 GEG524410:GEG524411 GOC524410:GOC524411 GXY524410:GXY524411 HHU524410:HHU524411 HRQ524410:HRQ524411 IBM524410:IBM524411 ILI524410:ILI524411 IVE524410:IVE524411 JFA524410:JFA524411 JOW524410:JOW524411 JYS524410:JYS524411 KIO524410:KIO524411 KSK524410:KSK524411 LCG524410:LCG524411 LMC524410:LMC524411 LVY524410:LVY524411 MFU524410:MFU524411 MPQ524410:MPQ524411 MZM524410:MZM524411 NJI524410:NJI524411 NTE524410:NTE524411 ODA524410:ODA524411 OMW524410:OMW524411 OWS524410:OWS524411 PGO524410:PGO524411 PQK524410:PQK524411 QAG524410:QAG524411 QKC524410:QKC524411 QTY524410:QTY524411 RDU524410:RDU524411 RNQ524410:RNQ524411 RXM524410:RXM524411 SHI524410:SHI524411 SRE524410:SRE524411 TBA524410:TBA524411 TKW524410:TKW524411 TUS524410:TUS524411 UEO524410:UEO524411 UOK524410:UOK524411 UYG524410:UYG524411 VIC524410:VIC524411 VRY524410:VRY524411 WBU524410:WBU524411 WLQ524410:WLQ524411 WVM524410:WVM524411 E589946:E589947 JA589946:JA589947 SW589946:SW589947 ACS589946:ACS589947 AMO589946:AMO589947 AWK589946:AWK589947 BGG589946:BGG589947 BQC589946:BQC589947 BZY589946:BZY589947 CJU589946:CJU589947 CTQ589946:CTQ589947 DDM589946:DDM589947 DNI589946:DNI589947 DXE589946:DXE589947 EHA589946:EHA589947 EQW589946:EQW589947 FAS589946:FAS589947 FKO589946:FKO589947 FUK589946:FUK589947 GEG589946:GEG589947 GOC589946:GOC589947 GXY589946:GXY589947 HHU589946:HHU589947 HRQ589946:HRQ589947 IBM589946:IBM589947 ILI589946:ILI589947 IVE589946:IVE589947 JFA589946:JFA589947 JOW589946:JOW589947 JYS589946:JYS589947 KIO589946:KIO589947 KSK589946:KSK589947 LCG589946:LCG589947 LMC589946:LMC589947 LVY589946:LVY589947 MFU589946:MFU589947 MPQ589946:MPQ589947 MZM589946:MZM589947 NJI589946:NJI589947 NTE589946:NTE589947 ODA589946:ODA589947 OMW589946:OMW589947 OWS589946:OWS589947 PGO589946:PGO589947 PQK589946:PQK589947 QAG589946:QAG589947 QKC589946:QKC589947 QTY589946:QTY589947 RDU589946:RDU589947 RNQ589946:RNQ589947 RXM589946:RXM589947 SHI589946:SHI589947 SRE589946:SRE589947 TBA589946:TBA589947 TKW589946:TKW589947 TUS589946:TUS589947 UEO589946:UEO589947 UOK589946:UOK589947 UYG589946:UYG589947 VIC589946:VIC589947 VRY589946:VRY589947 WBU589946:WBU589947 WLQ589946:WLQ589947 WVM589946:WVM589947 E655482:E655483 JA655482:JA655483 SW655482:SW655483 ACS655482:ACS655483 AMO655482:AMO655483 AWK655482:AWK655483 BGG655482:BGG655483 BQC655482:BQC655483 BZY655482:BZY655483 CJU655482:CJU655483 CTQ655482:CTQ655483 DDM655482:DDM655483 DNI655482:DNI655483 DXE655482:DXE655483 EHA655482:EHA655483 EQW655482:EQW655483 FAS655482:FAS655483 FKO655482:FKO655483 FUK655482:FUK655483 GEG655482:GEG655483 GOC655482:GOC655483 GXY655482:GXY655483 HHU655482:HHU655483 HRQ655482:HRQ655483 IBM655482:IBM655483 ILI655482:ILI655483 IVE655482:IVE655483 JFA655482:JFA655483 JOW655482:JOW655483 JYS655482:JYS655483 KIO655482:KIO655483 KSK655482:KSK655483 LCG655482:LCG655483 LMC655482:LMC655483 LVY655482:LVY655483 MFU655482:MFU655483 MPQ655482:MPQ655483 MZM655482:MZM655483 NJI655482:NJI655483 NTE655482:NTE655483 ODA655482:ODA655483 OMW655482:OMW655483 OWS655482:OWS655483 PGO655482:PGO655483 PQK655482:PQK655483 QAG655482:QAG655483 QKC655482:QKC655483 QTY655482:QTY655483 RDU655482:RDU655483 RNQ655482:RNQ655483 RXM655482:RXM655483 SHI655482:SHI655483 SRE655482:SRE655483 TBA655482:TBA655483 TKW655482:TKW655483 TUS655482:TUS655483 UEO655482:UEO655483 UOK655482:UOK655483 UYG655482:UYG655483 VIC655482:VIC655483 VRY655482:VRY655483 WBU655482:WBU655483 WLQ655482:WLQ655483 WVM655482:WVM655483 E721018:E721019 JA721018:JA721019 SW721018:SW721019 ACS721018:ACS721019 AMO721018:AMO721019 AWK721018:AWK721019 BGG721018:BGG721019 BQC721018:BQC721019 BZY721018:BZY721019 CJU721018:CJU721019 CTQ721018:CTQ721019 DDM721018:DDM721019 DNI721018:DNI721019 DXE721018:DXE721019 EHA721018:EHA721019 EQW721018:EQW721019 FAS721018:FAS721019 FKO721018:FKO721019 FUK721018:FUK721019 GEG721018:GEG721019 GOC721018:GOC721019 GXY721018:GXY721019 HHU721018:HHU721019 HRQ721018:HRQ721019 IBM721018:IBM721019 ILI721018:ILI721019 IVE721018:IVE721019 JFA721018:JFA721019 JOW721018:JOW721019 JYS721018:JYS721019 KIO721018:KIO721019 KSK721018:KSK721019 LCG721018:LCG721019 LMC721018:LMC721019 LVY721018:LVY721019 MFU721018:MFU721019 MPQ721018:MPQ721019 MZM721018:MZM721019 NJI721018:NJI721019 NTE721018:NTE721019 ODA721018:ODA721019 OMW721018:OMW721019 OWS721018:OWS721019 PGO721018:PGO721019 PQK721018:PQK721019 QAG721018:QAG721019 QKC721018:QKC721019 QTY721018:QTY721019 RDU721018:RDU721019 RNQ721018:RNQ721019 RXM721018:RXM721019 SHI721018:SHI721019 SRE721018:SRE721019 TBA721018:TBA721019 TKW721018:TKW721019 TUS721018:TUS721019 UEO721018:UEO721019 UOK721018:UOK721019 UYG721018:UYG721019 VIC721018:VIC721019 VRY721018:VRY721019 WBU721018:WBU721019 WLQ721018:WLQ721019 WVM721018:WVM721019 E786554:E786555 JA786554:JA786555 SW786554:SW786555 ACS786554:ACS786555 AMO786554:AMO786555 AWK786554:AWK786555 BGG786554:BGG786555 BQC786554:BQC786555 BZY786554:BZY786555 CJU786554:CJU786555 CTQ786554:CTQ786555 DDM786554:DDM786555 DNI786554:DNI786555 DXE786554:DXE786555 EHA786554:EHA786555 EQW786554:EQW786555 FAS786554:FAS786555 FKO786554:FKO786555 FUK786554:FUK786555 GEG786554:GEG786555 GOC786554:GOC786555 GXY786554:GXY786555 HHU786554:HHU786555 HRQ786554:HRQ786555 IBM786554:IBM786555 ILI786554:ILI786555 IVE786554:IVE786555 JFA786554:JFA786555 JOW786554:JOW786555 JYS786554:JYS786555 KIO786554:KIO786555 KSK786554:KSK786555 LCG786554:LCG786555 LMC786554:LMC786555 LVY786554:LVY786555 MFU786554:MFU786555 MPQ786554:MPQ786555 MZM786554:MZM786555 NJI786554:NJI786555 NTE786554:NTE786555 ODA786554:ODA786555 OMW786554:OMW786555 OWS786554:OWS786555 PGO786554:PGO786555 PQK786554:PQK786555 QAG786554:QAG786555 QKC786554:QKC786555 QTY786554:QTY786555 RDU786554:RDU786555 RNQ786554:RNQ786555 RXM786554:RXM786555 SHI786554:SHI786555 SRE786554:SRE786555 TBA786554:TBA786555 TKW786554:TKW786555 TUS786554:TUS786555 UEO786554:UEO786555 UOK786554:UOK786555 UYG786554:UYG786555 VIC786554:VIC786555 VRY786554:VRY786555 WBU786554:WBU786555 WLQ786554:WLQ786555 WVM786554:WVM786555 E852090:E852091 JA852090:JA852091 SW852090:SW852091 ACS852090:ACS852091 AMO852090:AMO852091 AWK852090:AWK852091 BGG852090:BGG852091 BQC852090:BQC852091 BZY852090:BZY852091 CJU852090:CJU852091 CTQ852090:CTQ852091 DDM852090:DDM852091 DNI852090:DNI852091 DXE852090:DXE852091 EHA852090:EHA852091 EQW852090:EQW852091 FAS852090:FAS852091 FKO852090:FKO852091 FUK852090:FUK852091 GEG852090:GEG852091 GOC852090:GOC852091 GXY852090:GXY852091 HHU852090:HHU852091 HRQ852090:HRQ852091 IBM852090:IBM852091 ILI852090:ILI852091 IVE852090:IVE852091 JFA852090:JFA852091 JOW852090:JOW852091 JYS852090:JYS852091 KIO852090:KIO852091 KSK852090:KSK852091 LCG852090:LCG852091 LMC852090:LMC852091 LVY852090:LVY852091 MFU852090:MFU852091 MPQ852090:MPQ852091 MZM852090:MZM852091 NJI852090:NJI852091 NTE852090:NTE852091 ODA852090:ODA852091 OMW852090:OMW852091 OWS852090:OWS852091 PGO852090:PGO852091 PQK852090:PQK852091 QAG852090:QAG852091 QKC852090:QKC852091 QTY852090:QTY852091 RDU852090:RDU852091 RNQ852090:RNQ852091 RXM852090:RXM852091 SHI852090:SHI852091 SRE852090:SRE852091 TBA852090:TBA852091 TKW852090:TKW852091 TUS852090:TUS852091 UEO852090:UEO852091 UOK852090:UOK852091 UYG852090:UYG852091 VIC852090:VIC852091 VRY852090:VRY852091 WBU852090:WBU852091 WLQ852090:WLQ852091 WVM852090:WVM852091 E917626:E917627 JA917626:JA917627 SW917626:SW917627 ACS917626:ACS917627 AMO917626:AMO917627 AWK917626:AWK917627 BGG917626:BGG917627 BQC917626:BQC917627 BZY917626:BZY917627 CJU917626:CJU917627 CTQ917626:CTQ917627 DDM917626:DDM917627 DNI917626:DNI917627 DXE917626:DXE917627 EHA917626:EHA917627 EQW917626:EQW917627 FAS917626:FAS917627 FKO917626:FKO917627 FUK917626:FUK917627 GEG917626:GEG917627 GOC917626:GOC917627 GXY917626:GXY917627 HHU917626:HHU917627 HRQ917626:HRQ917627 IBM917626:IBM917627 ILI917626:ILI917627 IVE917626:IVE917627 JFA917626:JFA917627 JOW917626:JOW917627 JYS917626:JYS917627 KIO917626:KIO917627 KSK917626:KSK917627 LCG917626:LCG917627 LMC917626:LMC917627 LVY917626:LVY917627 MFU917626:MFU917627 MPQ917626:MPQ917627 MZM917626:MZM917627 NJI917626:NJI917627 NTE917626:NTE917627 ODA917626:ODA917627 OMW917626:OMW917627 OWS917626:OWS917627 PGO917626:PGO917627 PQK917626:PQK917627 QAG917626:QAG917627 QKC917626:QKC917627 QTY917626:QTY917627 RDU917626:RDU917627 RNQ917626:RNQ917627 RXM917626:RXM917627 SHI917626:SHI917627 SRE917626:SRE917627 TBA917626:TBA917627 TKW917626:TKW917627 TUS917626:TUS917627 UEO917626:UEO917627 UOK917626:UOK917627 UYG917626:UYG917627 VIC917626:VIC917627 VRY917626:VRY917627 WBU917626:WBU917627 WLQ917626:WLQ917627 WVM917626:WVM917627 E983162:E983163 JA983162:JA983163 SW983162:SW983163 ACS983162:ACS983163 AMO983162:AMO983163 AWK983162:AWK983163 BGG983162:BGG983163 BQC983162:BQC983163 BZY983162:BZY983163 CJU983162:CJU983163 CTQ983162:CTQ983163 DDM983162:DDM983163 DNI983162:DNI983163 DXE983162:DXE983163 EHA983162:EHA983163 EQW983162:EQW983163 FAS983162:FAS983163 FKO983162:FKO983163 FUK983162:FUK983163 GEG983162:GEG983163 GOC983162:GOC983163 GXY983162:GXY983163 HHU983162:HHU983163 HRQ983162:HRQ983163 IBM983162:IBM983163 ILI983162:ILI983163 IVE983162:IVE983163 JFA983162:JFA983163 JOW983162:JOW983163 JYS983162:JYS983163 KIO983162:KIO983163 KSK983162:KSK983163 LCG983162:LCG983163 LMC983162:LMC983163 LVY983162:LVY983163 MFU983162:MFU983163 MPQ983162:MPQ983163 MZM983162:MZM983163 NJI983162:NJI983163 NTE983162:NTE983163 ODA983162:ODA983163 OMW983162:OMW983163 OWS983162:OWS983163 PGO983162:PGO983163 PQK983162:PQK983163 QAG983162:QAG983163 QKC983162:QKC983163 QTY983162:QTY983163 RDU983162:RDU983163 RNQ983162:RNQ983163 RXM983162:RXM983163 SHI983162:SHI983163 SRE983162:SRE983163 TBA983162:TBA983163 TKW983162:TKW983163 TUS983162:TUS983163 UEO983162:UEO983163 UOK983162:UOK983163 UYG983162:UYG983163 VIC983162:VIC983163 VRY983162:VRY983163 WBU983162:WBU983163 WLQ983162:WLQ983163 WVM983162:WVM983163 E124:E125 JA124:JA125 SW124:SW125 ACS124:ACS125 AMO124:AMO125 AWK124:AWK125 BGG124:BGG125 BQC124:BQC125 BZY124:BZY125 CJU124:CJU125 CTQ124:CTQ125 DDM124:DDM125 DNI124:DNI125 DXE124:DXE125 EHA124:EHA125 EQW124:EQW125 FAS124:FAS125 FKO124:FKO125 FUK124:FUK125 GEG124:GEG125 GOC124:GOC125 GXY124:GXY125 HHU124:HHU125 HRQ124:HRQ125 IBM124:IBM125 ILI124:ILI125 IVE124:IVE125 JFA124:JFA125 JOW124:JOW125 JYS124:JYS125 KIO124:KIO125 KSK124:KSK125 LCG124:LCG125 LMC124:LMC125 LVY124:LVY125 MFU124:MFU125 MPQ124:MPQ125 MZM124:MZM125 NJI124:NJI125 NTE124:NTE125 ODA124:ODA125 OMW124:OMW125 OWS124:OWS125 PGO124:PGO125 PQK124:PQK125 QAG124:QAG125 QKC124:QKC125 QTY124:QTY125 RDU124:RDU125 RNQ124:RNQ125 RXM124:RXM125 SHI124:SHI125 SRE124:SRE125 TBA124:TBA125 TKW124:TKW125 TUS124:TUS125 UEO124:UEO125 UOK124:UOK125 UYG124:UYG125 VIC124:VIC125 VRY124:VRY125 WBU124:WBU125 WLQ124:WLQ125 WVM124:WVM125">
      <formula1>0</formula1>
      <formula2>150</formula2>
    </dataValidation>
    <dataValidation type="list" allowBlank="1" showInputMessage="1" showErrorMessage="1" errorTitle="Внимание" error="Выберите значение из предложенного списка!" sqref="E65664 JA65664 SW65664 ACS65664 AMO65664 AWK65664 BGG65664 BQC65664 BZY65664 CJU65664 CTQ65664 DDM65664 DNI65664 DXE65664 EHA65664 EQW65664 FAS65664 FKO65664 FUK65664 GEG65664 GOC65664 GXY65664 HHU65664 HRQ65664 IBM65664 ILI65664 IVE65664 JFA65664 JOW65664 JYS65664 KIO65664 KSK65664 LCG65664 LMC65664 LVY65664 MFU65664 MPQ65664 MZM65664 NJI65664 NTE65664 ODA65664 OMW65664 OWS65664 PGO65664 PQK65664 QAG65664 QKC65664 QTY65664 RDU65664 RNQ65664 RXM65664 SHI65664 SRE65664 TBA65664 TKW65664 TUS65664 UEO65664 UOK65664 UYG65664 VIC65664 VRY65664 WBU65664 WLQ65664 WVM65664 E131200 JA131200 SW131200 ACS131200 AMO131200 AWK131200 BGG131200 BQC131200 BZY131200 CJU131200 CTQ131200 DDM131200 DNI131200 DXE131200 EHA131200 EQW131200 FAS131200 FKO131200 FUK131200 GEG131200 GOC131200 GXY131200 HHU131200 HRQ131200 IBM131200 ILI131200 IVE131200 JFA131200 JOW131200 JYS131200 KIO131200 KSK131200 LCG131200 LMC131200 LVY131200 MFU131200 MPQ131200 MZM131200 NJI131200 NTE131200 ODA131200 OMW131200 OWS131200 PGO131200 PQK131200 QAG131200 QKC131200 QTY131200 RDU131200 RNQ131200 RXM131200 SHI131200 SRE131200 TBA131200 TKW131200 TUS131200 UEO131200 UOK131200 UYG131200 VIC131200 VRY131200 WBU131200 WLQ131200 WVM131200 E196736 JA196736 SW196736 ACS196736 AMO196736 AWK196736 BGG196736 BQC196736 BZY196736 CJU196736 CTQ196736 DDM196736 DNI196736 DXE196736 EHA196736 EQW196736 FAS196736 FKO196736 FUK196736 GEG196736 GOC196736 GXY196736 HHU196736 HRQ196736 IBM196736 ILI196736 IVE196736 JFA196736 JOW196736 JYS196736 KIO196736 KSK196736 LCG196736 LMC196736 LVY196736 MFU196736 MPQ196736 MZM196736 NJI196736 NTE196736 ODA196736 OMW196736 OWS196736 PGO196736 PQK196736 QAG196736 QKC196736 QTY196736 RDU196736 RNQ196736 RXM196736 SHI196736 SRE196736 TBA196736 TKW196736 TUS196736 UEO196736 UOK196736 UYG196736 VIC196736 VRY196736 WBU196736 WLQ196736 WVM196736 E262272 JA262272 SW262272 ACS262272 AMO262272 AWK262272 BGG262272 BQC262272 BZY262272 CJU262272 CTQ262272 DDM262272 DNI262272 DXE262272 EHA262272 EQW262272 FAS262272 FKO262272 FUK262272 GEG262272 GOC262272 GXY262272 HHU262272 HRQ262272 IBM262272 ILI262272 IVE262272 JFA262272 JOW262272 JYS262272 KIO262272 KSK262272 LCG262272 LMC262272 LVY262272 MFU262272 MPQ262272 MZM262272 NJI262272 NTE262272 ODA262272 OMW262272 OWS262272 PGO262272 PQK262272 QAG262272 QKC262272 QTY262272 RDU262272 RNQ262272 RXM262272 SHI262272 SRE262272 TBA262272 TKW262272 TUS262272 UEO262272 UOK262272 UYG262272 VIC262272 VRY262272 WBU262272 WLQ262272 WVM262272 E327808 JA327808 SW327808 ACS327808 AMO327808 AWK327808 BGG327808 BQC327808 BZY327808 CJU327808 CTQ327808 DDM327808 DNI327808 DXE327808 EHA327808 EQW327808 FAS327808 FKO327808 FUK327808 GEG327808 GOC327808 GXY327808 HHU327808 HRQ327808 IBM327808 ILI327808 IVE327808 JFA327808 JOW327808 JYS327808 KIO327808 KSK327808 LCG327808 LMC327808 LVY327808 MFU327808 MPQ327808 MZM327808 NJI327808 NTE327808 ODA327808 OMW327808 OWS327808 PGO327808 PQK327808 QAG327808 QKC327808 QTY327808 RDU327808 RNQ327808 RXM327808 SHI327808 SRE327808 TBA327808 TKW327808 TUS327808 UEO327808 UOK327808 UYG327808 VIC327808 VRY327808 WBU327808 WLQ327808 WVM327808 E393344 JA393344 SW393344 ACS393344 AMO393344 AWK393344 BGG393344 BQC393344 BZY393344 CJU393344 CTQ393344 DDM393344 DNI393344 DXE393344 EHA393344 EQW393344 FAS393344 FKO393344 FUK393344 GEG393344 GOC393344 GXY393344 HHU393344 HRQ393344 IBM393344 ILI393344 IVE393344 JFA393344 JOW393344 JYS393344 KIO393344 KSK393344 LCG393344 LMC393344 LVY393344 MFU393344 MPQ393344 MZM393344 NJI393344 NTE393344 ODA393344 OMW393344 OWS393344 PGO393344 PQK393344 QAG393344 QKC393344 QTY393344 RDU393344 RNQ393344 RXM393344 SHI393344 SRE393344 TBA393344 TKW393344 TUS393344 UEO393344 UOK393344 UYG393344 VIC393344 VRY393344 WBU393344 WLQ393344 WVM393344 E458880 JA458880 SW458880 ACS458880 AMO458880 AWK458880 BGG458880 BQC458880 BZY458880 CJU458880 CTQ458880 DDM458880 DNI458880 DXE458880 EHA458880 EQW458880 FAS458880 FKO458880 FUK458880 GEG458880 GOC458880 GXY458880 HHU458880 HRQ458880 IBM458880 ILI458880 IVE458880 JFA458880 JOW458880 JYS458880 KIO458880 KSK458880 LCG458880 LMC458880 LVY458880 MFU458880 MPQ458880 MZM458880 NJI458880 NTE458880 ODA458880 OMW458880 OWS458880 PGO458880 PQK458880 QAG458880 QKC458880 QTY458880 RDU458880 RNQ458880 RXM458880 SHI458880 SRE458880 TBA458880 TKW458880 TUS458880 UEO458880 UOK458880 UYG458880 VIC458880 VRY458880 WBU458880 WLQ458880 WVM458880 E524416 JA524416 SW524416 ACS524416 AMO524416 AWK524416 BGG524416 BQC524416 BZY524416 CJU524416 CTQ524416 DDM524416 DNI524416 DXE524416 EHA524416 EQW524416 FAS524416 FKO524416 FUK524416 GEG524416 GOC524416 GXY524416 HHU524416 HRQ524416 IBM524416 ILI524416 IVE524416 JFA524416 JOW524416 JYS524416 KIO524416 KSK524416 LCG524416 LMC524416 LVY524416 MFU524416 MPQ524416 MZM524416 NJI524416 NTE524416 ODA524416 OMW524416 OWS524416 PGO524416 PQK524416 QAG524416 QKC524416 QTY524416 RDU524416 RNQ524416 RXM524416 SHI524416 SRE524416 TBA524416 TKW524416 TUS524416 UEO524416 UOK524416 UYG524416 VIC524416 VRY524416 WBU524416 WLQ524416 WVM524416 E589952 JA589952 SW589952 ACS589952 AMO589952 AWK589952 BGG589952 BQC589952 BZY589952 CJU589952 CTQ589952 DDM589952 DNI589952 DXE589952 EHA589952 EQW589952 FAS589952 FKO589952 FUK589952 GEG589952 GOC589952 GXY589952 HHU589952 HRQ589952 IBM589952 ILI589952 IVE589952 JFA589952 JOW589952 JYS589952 KIO589952 KSK589952 LCG589952 LMC589952 LVY589952 MFU589952 MPQ589952 MZM589952 NJI589952 NTE589952 ODA589952 OMW589952 OWS589952 PGO589952 PQK589952 QAG589952 QKC589952 QTY589952 RDU589952 RNQ589952 RXM589952 SHI589952 SRE589952 TBA589952 TKW589952 TUS589952 UEO589952 UOK589952 UYG589952 VIC589952 VRY589952 WBU589952 WLQ589952 WVM589952 E655488 JA655488 SW655488 ACS655488 AMO655488 AWK655488 BGG655488 BQC655488 BZY655488 CJU655488 CTQ655488 DDM655488 DNI655488 DXE655488 EHA655488 EQW655488 FAS655488 FKO655488 FUK655488 GEG655488 GOC655488 GXY655488 HHU655488 HRQ655488 IBM655488 ILI655488 IVE655488 JFA655488 JOW655488 JYS655488 KIO655488 KSK655488 LCG655488 LMC655488 LVY655488 MFU655488 MPQ655488 MZM655488 NJI655488 NTE655488 ODA655488 OMW655488 OWS655488 PGO655488 PQK655488 QAG655488 QKC655488 QTY655488 RDU655488 RNQ655488 RXM655488 SHI655488 SRE655488 TBA655488 TKW655488 TUS655488 UEO655488 UOK655488 UYG655488 VIC655488 VRY655488 WBU655488 WLQ655488 WVM655488 E721024 JA721024 SW721024 ACS721024 AMO721024 AWK721024 BGG721024 BQC721024 BZY721024 CJU721024 CTQ721024 DDM721024 DNI721024 DXE721024 EHA721024 EQW721024 FAS721024 FKO721024 FUK721024 GEG721024 GOC721024 GXY721024 HHU721024 HRQ721024 IBM721024 ILI721024 IVE721024 JFA721024 JOW721024 JYS721024 KIO721024 KSK721024 LCG721024 LMC721024 LVY721024 MFU721024 MPQ721024 MZM721024 NJI721024 NTE721024 ODA721024 OMW721024 OWS721024 PGO721024 PQK721024 QAG721024 QKC721024 QTY721024 RDU721024 RNQ721024 RXM721024 SHI721024 SRE721024 TBA721024 TKW721024 TUS721024 UEO721024 UOK721024 UYG721024 VIC721024 VRY721024 WBU721024 WLQ721024 WVM721024 E786560 JA786560 SW786560 ACS786560 AMO786560 AWK786560 BGG786560 BQC786560 BZY786560 CJU786560 CTQ786560 DDM786560 DNI786560 DXE786560 EHA786560 EQW786560 FAS786560 FKO786560 FUK786560 GEG786560 GOC786560 GXY786560 HHU786560 HRQ786560 IBM786560 ILI786560 IVE786560 JFA786560 JOW786560 JYS786560 KIO786560 KSK786560 LCG786560 LMC786560 LVY786560 MFU786560 MPQ786560 MZM786560 NJI786560 NTE786560 ODA786560 OMW786560 OWS786560 PGO786560 PQK786560 QAG786560 QKC786560 QTY786560 RDU786560 RNQ786560 RXM786560 SHI786560 SRE786560 TBA786560 TKW786560 TUS786560 UEO786560 UOK786560 UYG786560 VIC786560 VRY786560 WBU786560 WLQ786560 WVM786560 E852096 JA852096 SW852096 ACS852096 AMO852096 AWK852096 BGG852096 BQC852096 BZY852096 CJU852096 CTQ852096 DDM852096 DNI852096 DXE852096 EHA852096 EQW852096 FAS852096 FKO852096 FUK852096 GEG852096 GOC852096 GXY852096 HHU852096 HRQ852096 IBM852096 ILI852096 IVE852096 JFA852096 JOW852096 JYS852096 KIO852096 KSK852096 LCG852096 LMC852096 LVY852096 MFU852096 MPQ852096 MZM852096 NJI852096 NTE852096 ODA852096 OMW852096 OWS852096 PGO852096 PQK852096 QAG852096 QKC852096 QTY852096 RDU852096 RNQ852096 RXM852096 SHI852096 SRE852096 TBA852096 TKW852096 TUS852096 UEO852096 UOK852096 UYG852096 VIC852096 VRY852096 WBU852096 WLQ852096 WVM852096 E917632 JA917632 SW917632 ACS917632 AMO917632 AWK917632 BGG917632 BQC917632 BZY917632 CJU917632 CTQ917632 DDM917632 DNI917632 DXE917632 EHA917632 EQW917632 FAS917632 FKO917632 FUK917632 GEG917632 GOC917632 GXY917632 HHU917632 HRQ917632 IBM917632 ILI917632 IVE917632 JFA917632 JOW917632 JYS917632 KIO917632 KSK917632 LCG917632 LMC917632 LVY917632 MFU917632 MPQ917632 MZM917632 NJI917632 NTE917632 ODA917632 OMW917632 OWS917632 PGO917632 PQK917632 QAG917632 QKC917632 QTY917632 RDU917632 RNQ917632 RXM917632 SHI917632 SRE917632 TBA917632 TKW917632 TUS917632 UEO917632 UOK917632 UYG917632 VIC917632 VRY917632 WBU917632 WLQ917632 WVM917632 E983168 JA983168 SW983168 ACS983168 AMO983168 AWK983168 BGG983168 BQC983168 BZY983168 CJU983168 CTQ983168 DDM983168 DNI983168 DXE983168 EHA983168 EQW983168 FAS983168 FKO983168 FUK983168 GEG983168 GOC983168 GXY983168 HHU983168 HRQ983168 IBM983168 ILI983168 IVE983168 JFA983168 JOW983168 JYS983168 KIO983168 KSK983168 LCG983168 LMC983168 LVY983168 MFU983168 MPQ983168 MZM983168 NJI983168 NTE983168 ODA983168 OMW983168 OWS983168 PGO983168 PQK983168 QAG983168 QKC983168 QTY983168 RDU983168 RNQ983168 RXM983168 SHI983168 SRE983168 TBA983168 TKW983168 TUS983168 UEO983168 UOK983168 UYG983168 VIC983168 VRY983168 WBU983168 WLQ983168 WVM983168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E43 JA43 SW43 ACS43 AMO43 AWK43 BGG43 BQC43 BZY43 CJU43 CTQ43 DDM43 DNI43 DXE43 EHA43 EQW43 FAS43 FKO43 FUK43 GEG43 GOC43 GXY43 HHU43 HRQ43 IBM43 ILI43 IVE43 JFA43 JOW43 JYS43 KIO43 KSK43 LCG43 LMC43 LVY43 MFU43 MPQ43 MZM43 NJI43 NTE43 ODA43 OMW43 OWS43 PGO43 PQK43 QAG43 QKC43 QTY43 RDU43 RNQ43 RXM43 SHI43 SRE43 TBA43 TKW43 TUS43 UEO43 UOK43 UYG43 VIC43 VRY43 WBU43 WLQ43 WVM43">
      <formula1>tso_name</formula1>
    </dataValidation>
    <dataValidation type="decimal" allowBlank="1" showInputMessage="1" showErrorMessage="1" sqref="G65679:I65679 JC65679:JE65679 SY65679:TA65679 ACU65679:ACW65679 AMQ65679:AMS65679 AWM65679:AWO65679 BGI65679:BGK65679 BQE65679:BQG65679 CAA65679:CAC65679 CJW65679:CJY65679 CTS65679:CTU65679 DDO65679:DDQ65679 DNK65679:DNM65679 DXG65679:DXI65679 EHC65679:EHE65679 EQY65679:ERA65679 FAU65679:FAW65679 FKQ65679:FKS65679 FUM65679:FUO65679 GEI65679:GEK65679 GOE65679:GOG65679 GYA65679:GYC65679 HHW65679:HHY65679 HRS65679:HRU65679 IBO65679:IBQ65679 ILK65679:ILM65679 IVG65679:IVI65679 JFC65679:JFE65679 JOY65679:JPA65679 JYU65679:JYW65679 KIQ65679:KIS65679 KSM65679:KSO65679 LCI65679:LCK65679 LME65679:LMG65679 LWA65679:LWC65679 MFW65679:MFY65679 MPS65679:MPU65679 MZO65679:MZQ65679 NJK65679:NJM65679 NTG65679:NTI65679 ODC65679:ODE65679 OMY65679:ONA65679 OWU65679:OWW65679 PGQ65679:PGS65679 PQM65679:PQO65679 QAI65679:QAK65679 QKE65679:QKG65679 QUA65679:QUC65679 RDW65679:RDY65679 RNS65679:RNU65679 RXO65679:RXQ65679 SHK65679:SHM65679 SRG65679:SRI65679 TBC65679:TBE65679 TKY65679:TLA65679 TUU65679:TUW65679 UEQ65679:UES65679 UOM65679:UOO65679 UYI65679:UYK65679 VIE65679:VIG65679 VSA65679:VSC65679 WBW65679:WBY65679 WLS65679:WLU65679 WVO65679:WVQ65679 G131215:I131215 JC131215:JE131215 SY131215:TA131215 ACU131215:ACW131215 AMQ131215:AMS131215 AWM131215:AWO131215 BGI131215:BGK131215 BQE131215:BQG131215 CAA131215:CAC131215 CJW131215:CJY131215 CTS131215:CTU131215 DDO131215:DDQ131215 DNK131215:DNM131215 DXG131215:DXI131215 EHC131215:EHE131215 EQY131215:ERA131215 FAU131215:FAW131215 FKQ131215:FKS131215 FUM131215:FUO131215 GEI131215:GEK131215 GOE131215:GOG131215 GYA131215:GYC131215 HHW131215:HHY131215 HRS131215:HRU131215 IBO131215:IBQ131215 ILK131215:ILM131215 IVG131215:IVI131215 JFC131215:JFE131215 JOY131215:JPA131215 JYU131215:JYW131215 KIQ131215:KIS131215 KSM131215:KSO131215 LCI131215:LCK131215 LME131215:LMG131215 LWA131215:LWC131215 MFW131215:MFY131215 MPS131215:MPU131215 MZO131215:MZQ131215 NJK131215:NJM131215 NTG131215:NTI131215 ODC131215:ODE131215 OMY131215:ONA131215 OWU131215:OWW131215 PGQ131215:PGS131215 PQM131215:PQO131215 QAI131215:QAK131215 QKE131215:QKG131215 QUA131215:QUC131215 RDW131215:RDY131215 RNS131215:RNU131215 RXO131215:RXQ131215 SHK131215:SHM131215 SRG131215:SRI131215 TBC131215:TBE131215 TKY131215:TLA131215 TUU131215:TUW131215 UEQ131215:UES131215 UOM131215:UOO131215 UYI131215:UYK131215 VIE131215:VIG131215 VSA131215:VSC131215 WBW131215:WBY131215 WLS131215:WLU131215 WVO131215:WVQ131215 G196751:I196751 JC196751:JE196751 SY196751:TA196751 ACU196751:ACW196751 AMQ196751:AMS196751 AWM196751:AWO196751 BGI196751:BGK196751 BQE196751:BQG196751 CAA196751:CAC196751 CJW196751:CJY196751 CTS196751:CTU196751 DDO196751:DDQ196751 DNK196751:DNM196751 DXG196751:DXI196751 EHC196751:EHE196751 EQY196751:ERA196751 FAU196751:FAW196751 FKQ196751:FKS196751 FUM196751:FUO196751 GEI196751:GEK196751 GOE196751:GOG196751 GYA196751:GYC196751 HHW196751:HHY196751 HRS196751:HRU196751 IBO196751:IBQ196751 ILK196751:ILM196751 IVG196751:IVI196751 JFC196751:JFE196751 JOY196751:JPA196751 JYU196751:JYW196751 KIQ196751:KIS196751 KSM196751:KSO196751 LCI196751:LCK196751 LME196751:LMG196751 LWA196751:LWC196751 MFW196751:MFY196751 MPS196751:MPU196751 MZO196751:MZQ196751 NJK196751:NJM196751 NTG196751:NTI196751 ODC196751:ODE196751 OMY196751:ONA196751 OWU196751:OWW196751 PGQ196751:PGS196751 PQM196751:PQO196751 QAI196751:QAK196751 QKE196751:QKG196751 QUA196751:QUC196751 RDW196751:RDY196751 RNS196751:RNU196751 RXO196751:RXQ196751 SHK196751:SHM196751 SRG196751:SRI196751 TBC196751:TBE196751 TKY196751:TLA196751 TUU196751:TUW196751 UEQ196751:UES196751 UOM196751:UOO196751 UYI196751:UYK196751 VIE196751:VIG196751 VSA196751:VSC196751 WBW196751:WBY196751 WLS196751:WLU196751 WVO196751:WVQ196751 G262287:I262287 JC262287:JE262287 SY262287:TA262287 ACU262287:ACW262287 AMQ262287:AMS262287 AWM262287:AWO262287 BGI262287:BGK262287 BQE262287:BQG262287 CAA262287:CAC262287 CJW262287:CJY262287 CTS262287:CTU262287 DDO262287:DDQ262287 DNK262287:DNM262287 DXG262287:DXI262287 EHC262287:EHE262287 EQY262287:ERA262287 FAU262287:FAW262287 FKQ262287:FKS262287 FUM262287:FUO262287 GEI262287:GEK262287 GOE262287:GOG262287 GYA262287:GYC262287 HHW262287:HHY262287 HRS262287:HRU262287 IBO262287:IBQ262287 ILK262287:ILM262287 IVG262287:IVI262287 JFC262287:JFE262287 JOY262287:JPA262287 JYU262287:JYW262287 KIQ262287:KIS262287 KSM262287:KSO262287 LCI262287:LCK262287 LME262287:LMG262287 LWA262287:LWC262287 MFW262287:MFY262287 MPS262287:MPU262287 MZO262287:MZQ262287 NJK262287:NJM262287 NTG262287:NTI262287 ODC262287:ODE262287 OMY262287:ONA262287 OWU262287:OWW262287 PGQ262287:PGS262287 PQM262287:PQO262287 QAI262287:QAK262287 QKE262287:QKG262287 QUA262287:QUC262287 RDW262287:RDY262287 RNS262287:RNU262287 RXO262287:RXQ262287 SHK262287:SHM262287 SRG262287:SRI262287 TBC262287:TBE262287 TKY262287:TLA262287 TUU262287:TUW262287 UEQ262287:UES262287 UOM262287:UOO262287 UYI262287:UYK262287 VIE262287:VIG262287 VSA262287:VSC262287 WBW262287:WBY262287 WLS262287:WLU262287 WVO262287:WVQ262287 G327823:I327823 JC327823:JE327823 SY327823:TA327823 ACU327823:ACW327823 AMQ327823:AMS327823 AWM327823:AWO327823 BGI327823:BGK327823 BQE327823:BQG327823 CAA327823:CAC327823 CJW327823:CJY327823 CTS327823:CTU327823 DDO327823:DDQ327823 DNK327823:DNM327823 DXG327823:DXI327823 EHC327823:EHE327823 EQY327823:ERA327823 FAU327823:FAW327823 FKQ327823:FKS327823 FUM327823:FUO327823 GEI327823:GEK327823 GOE327823:GOG327823 GYA327823:GYC327823 HHW327823:HHY327823 HRS327823:HRU327823 IBO327823:IBQ327823 ILK327823:ILM327823 IVG327823:IVI327823 JFC327823:JFE327823 JOY327823:JPA327823 JYU327823:JYW327823 KIQ327823:KIS327823 KSM327823:KSO327823 LCI327823:LCK327823 LME327823:LMG327823 LWA327823:LWC327823 MFW327823:MFY327823 MPS327823:MPU327823 MZO327823:MZQ327823 NJK327823:NJM327823 NTG327823:NTI327823 ODC327823:ODE327823 OMY327823:ONA327823 OWU327823:OWW327823 PGQ327823:PGS327823 PQM327823:PQO327823 QAI327823:QAK327823 QKE327823:QKG327823 QUA327823:QUC327823 RDW327823:RDY327823 RNS327823:RNU327823 RXO327823:RXQ327823 SHK327823:SHM327823 SRG327823:SRI327823 TBC327823:TBE327823 TKY327823:TLA327823 TUU327823:TUW327823 UEQ327823:UES327823 UOM327823:UOO327823 UYI327823:UYK327823 VIE327823:VIG327823 VSA327823:VSC327823 WBW327823:WBY327823 WLS327823:WLU327823 WVO327823:WVQ327823 G393359:I393359 JC393359:JE393359 SY393359:TA393359 ACU393359:ACW393359 AMQ393359:AMS393359 AWM393359:AWO393359 BGI393359:BGK393359 BQE393359:BQG393359 CAA393359:CAC393359 CJW393359:CJY393359 CTS393359:CTU393359 DDO393359:DDQ393359 DNK393359:DNM393359 DXG393359:DXI393359 EHC393359:EHE393359 EQY393359:ERA393359 FAU393359:FAW393359 FKQ393359:FKS393359 FUM393359:FUO393359 GEI393359:GEK393359 GOE393359:GOG393359 GYA393359:GYC393359 HHW393359:HHY393359 HRS393359:HRU393359 IBO393359:IBQ393359 ILK393359:ILM393359 IVG393359:IVI393359 JFC393359:JFE393359 JOY393359:JPA393359 JYU393359:JYW393359 KIQ393359:KIS393359 KSM393359:KSO393359 LCI393359:LCK393359 LME393359:LMG393359 LWA393359:LWC393359 MFW393359:MFY393359 MPS393359:MPU393359 MZO393359:MZQ393359 NJK393359:NJM393359 NTG393359:NTI393359 ODC393359:ODE393359 OMY393359:ONA393359 OWU393359:OWW393359 PGQ393359:PGS393359 PQM393359:PQO393359 QAI393359:QAK393359 QKE393359:QKG393359 QUA393359:QUC393359 RDW393359:RDY393359 RNS393359:RNU393359 RXO393359:RXQ393359 SHK393359:SHM393359 SRG393359:SRI393359 TBC393359:TBE393359 TKY393359:TLA393359 TUU393359:TUW393359 UEQ393359:UES393359 UOM393359:UOO393359 UYI393359:UYK393359 VIE393359:VIG393359 VSA393359:VSC393359 WBW393359:WBY393359 WLS393359:WLU393359 WVO393359:WVQ393359 G458895:I458895 JC458895:JE458895 SY458895:TA458895 ACU458895:ACW458895 AMQ458895:AMS458895 AWM458895:AWO458895 BGI458895:BGK458895 BQE458895:BQG458895 CAA458895:CAC458895 CJW458895:CJY458895 CTS458895:CTU458895 DDO458895:DDQ458895 DNK458895:DNM458895 DXG458895:DXI458895 EHC458895:EHE458895 EQY458895:ERA458895 FAU458895:FAW458895 FKQ458895:FKS458895 FUM458895:FUO458895 GEI458895:GEK458895 GOE458895:GOG458895 GYA458895:GYC458895 HHW458895:HHY458895 HRS458895:HRU458895 IBO458895:IBQ458895 ILK458895:ILM458895 IVG458895:IVI458895 JFC458895:JFE458895 JOY458895:JPA458895 JYU458895:JYW458895 KIQ458895:KIS458895 KSM458895:KSO458895 LCI458895:LCK458895 LME458895:LMG458895 LWA458895:LWC458895 MFW458895:MFY458895 MPS458895:MPU458895 MZO458895:MZQ458895 NJK458895:NJM458895 NTG458895:NTI458895 ODC458895:ODE458895 OMY458895:ONA458895 OWU458895:OWW458895 PGQ458895:PGS458895 PQM458895:PQO458895 QAI458895:QAK458895 QKE458895:QKG458895 QUA458895:QUC458895 RDW458895:RDY458895 RNS458895:RNU458895 RXO458895:RXQ458895 SHK458895:SHM458895 SRG458895:SRI458895 TBC458895:TBE458895 TKY458895:TLA458895 TUU458895:TUW458895 UEQ458895:UES458895 UOM458895:UOO458895 UYI458895:UYK458895 VIE458895:VIG458895 VSA458895:VSC458895 WBW458895:WBY458895 WLS458895:WLU458895 WVO458895:WVQ458895 G524431:I524431 JC524431:JE524431 SY524431:TA524431 ACU524431:ACW524431 AMQ524431:AMS524431 AWM524431:AWO524431 BGI524431:BGK524431 BQE524431:BQG524431 CAA524431:CAC524431 CJW524431:CJY524431 CTS524431:CTU524431 DDO524431:DDQ524431 DNK524431:DNM524431 DXG524431:DXI524431 EHC524431:EHE524431 EQY524431:ERA524431 FAU524431:FAW524431 FKQ524431:FKS524431 FUM524431:FUO524431 GEI524431:GEK524431 GOE524431:GOG524431 GYA524431:GYC524431 HHW524431:HHY524431 HRS524431:HRU524431 IBO524431:IBQ524431 ILK524431:ILM524431 IVG524431:IVI524431 JFC524431:JFE524431 JOY524431:JPA524431 JYU524431:JYW524431 KIQ524431:KIS524431 KSM524431:KSO524431 LCI524431:LCK524431 LME524431:LMG524431 LWA524431:LWC524431 MFW524431:MFY524431 MPS524431:MPU524431 MZO524431:MZQ524431 NJK524431:NJM524431 NTG524431:NTI524431 ODC524431:ODE524431 OMY524431:ONA524431 OWU524431:OWW524431 PGQ524431:PGS524431 PQM524431:PQO524431 QAI524431:QAK524431 QKE524431:QKG524431 QUA524431:QUC524431 RDW524431:RDY524431 RNS524431:RNU524431 RXO524431:RXQ524431 SHK524431:SHM524431 SRG524431:SRI524431 TBC524431:TBE524431 TKY524431:TLA524431 TUU524431:TUW524431 UEQ524431:UES524431 UOM524431:UOO524431 UYI524431:UYK524431 VIE524431:VIG524431 VSA524431:VSC524431 WBW524431:WBY524431 WLS524431:WLU524431 WVO524431:WVQ524431 G589967:I589967 JC589967:JE589967 SY589967:TA589967 ACU589967:ACW589967 AMQ589967:AMS589967 AWM589967:AWO589967 BGI589967:BGK589967 BQE589967:BQG589967 CAA589967:CAC589967 CJW589967:CJY589967 CTS589967:CTU589967 DDO589967:DDQ589967 DNK589967:DNM589967 DXG589967:DXI589967 EHC589967:EHE589967 EQY589967:ERA589967 FAU589967:FAW589967 FKQ589967:FKS589967 FUM589967:FUO589967 GEI589967:GEK589967 GOE589967:GOG589967 GYA589967:GYC589967 HHW589967:HHY589967 HRS589967:HRU589967 IBO589967:IBQ589967 ILK589967:ILM589967 IVG589967:IVI589967 JFC589967:JFE589967 JOY589967:JPA589967 JYU589967:JYW589967 KIQ589967:KIS589967 KSM589967:KSO589967 LCI589967:LCK589967 LME589967:LMG589967 LWA589967:LWC589967 MFW589967:MFY589967 MPS589967:MPU589967 MZO589967:MZQ589967 NJK589967:NJM589967 NTG589967:NTI589967 ODC589967:ODE589967 OMY589967:ONA589967 OWU589967:OWW589967 PGQ589967:PGS589967 PQM589967:PQO589967 QAI589967:QAK589967 QKE589967:QKG589967 QUA589967:QUC589967 RDW589967:RDY589967 RNS589967:RNU589967 RXO589967:RXQ589967 SHK589967:SHM589967 SRG589967:SRI589967 TBC589967:TBE589967 TKY589967:TLA589967 TUU589967:TUW589967 UEQ589967:UES589967 UOM589967:UOO589967 UYI589967:UYK589967 VIE589967:VIG589967 VSA589967:VSC589967 WBW589967:WBY589967 WLS589967:WLU589967 WVO589967:WVQ589967 G655503:I655503 JC655503:JE655503 SY655503:TA655503 ACU655503:ACW655503 AMQ655503:AMS655503 AWM655503:AWO655503 BGI655503:BGK655503 BQE655503:BQG655503 CAA655503:CAC655503 CJW655503:CJY655503 CTS655503:CTU655503 DDO655503:DDQ655503 DNK655503:DNM655503 DXG655503:DXI655503 EHC655503:EHE655503 EQY655503:ERA655503 FAU655503:FAW655503 FKQ655503:FKS655503 FUM655503:FUO655503 GEI655503:GEK655503 GOE655503:GOG655503 GYA655503:GYC655503 HHW655503:HHY655503 HRS655503:HRU655503 IBO655503:IBQ655503 ILK655503:ILM655503 IVG655503:IVI655503 JFC655503:JFE655503 JOY655503:JPA655503 JYU655503:JYW655503 KIQ655503:KIS655503 KSM655503:KSO655503 LCI655503:LCK655503 LME655503:LMG655503 LWA655503:LWC655503 MFW655503:MFY655503 MPS655503:MPU655503 MZO655503:MZQ655503 NJK655503:NJM655503 NTG655503:NTI655503 ODC655503:ODE655503 OMY655503:ONA655503 OWU655503:OWW655503 PGQ655503:PGS655503 PQM655503:PQO655503 QAI655503:QAK655503 QKE655503:QKG655503 QUA655503:QUC655503 RDW655503:RDY655503 RNS655503:RNU655503 RXO655503:RXQ655503 SHK655503:SHM655503 SRG655503:SRI655503 TBC655503:TBE655503 TKY655503:TLA655503 TUU655503:TUW655503 UEQ655503:UES655503 UOM655503:UOO655503 UYI655503:UYK655503 VIE655503:VIG655503 VSA655503:VSC655503 WBW655503:WBY655503 WLS655503:WLU655503 WVO655503:WVQ655503 G721039:I721039 JC721039:JE721039 SY721039:TA721039 ACU721039:ACW721039 AMQ721039:AMS721039 AWM721039:AWO721039 BGI721039:BGK721039 BQE721039:BQG721039 CAA721039:CAC721039 CJW721039:CJY721039 CTS721039:CTU721039 DDO721039:DDQ721039 DNK721039:DNM721039 DXG721039:DXI721039 EHC721039:EHE721039 EQY721039:ERA721039 FAU721039:FAW721039 FKQ721039:FKS721039 FUM721039:FUO721039 GEI721039:GEK721039 GOE721039:GOG721039 GYA721039:GYC721039 HHW721039:HHY721039 HRS721039:HRU721039 IBO721039:IBQ721039 ILK721039:ILM721039 IVG721039:IVI721039 JFC721039:JFE721039 JOY721039:JPA721039 JYU721039:JYW721039 KIQ721039:KIS721039 KSM721039:KSO721039 LCI721039:LCK721039 LME721039:LMG721039 LWA721039:LWC721039 MFW721039:MFY721039 MPS721039:MPU721039 MZO721039:MZQ721039 NJK721039:NJM721039 NTG721039:NTI721039 ODC721039:ODE721039 OMY721039:ONA721039 OWU721039:OWW721039 PGQ721039:PGS721039 PQM721039:PQO721039 QAI721039:QAK721039 QKE721039:QKG721039 QUA721039:QUC721039 RDW721039:RDY721039 RNS721039:RNU721039 RXO721039:RXQ721039 SHK721039:SHM721039 SRG721039:SRI721039 TBC721039:TBE721039 TKY721039:TLA721039 TUU721039:TUW721039 UEQ721039:UES721039 UOM721039:UOO721039 UYI721039:UYK721039 VIE721039:VIG721039 VSA721039:VSC721039 WBW721039:WBY721039 WLS721039:WLU721039 WVO721039:WVQ721039 G786575:I786575 JC786575:JE786575 SY786575:TA786575 ACU786575:ACW786575 AMQ786575:AMS786575 AWM786575:AWO786575 BGI786575:BGK786575 BQE786575:BQG786575 CAA786575:CAC786575 CJW786575:CJY786575 CTS786575:CTU786575 DDO786575:DDQ786575 DNK786575:DNM786575 DXG786575:DXI786575 EHC786575:EHE786575 EQY786575:ERA786575 FAU786575:FAW786575 FKQ786575:FKS786575 FUM786575:FUO786575 GEI786575:GEK786575 GOE786575:GOG786575 GYA786575:GYC786575 HHW786575:HHY786575 HRS786575:HRU786575 IBO786575:IBQ786575 ILK786575:ILM786575 IVG786575:IVI786575 JFC786575:JFE786575 JOY786575:JPA786575 JYU786575:JYW786575 KIQ786575:KIS786575 KSM786575:KSO786575 LCI786575:LCK786575 LME786575:LMG786575 LWA786575:LWC786575 MFW786575:MFY786575 MPS786575:MPU786575 MZO786575:MZQ786575 NJK786575:NJM786575 NTG786575:NTI786575 ODC786575:ODE786575 OMY786575:ONA786575 OWU786575:OWW786575 PGQ786575:PGS786575 PQM786575:PQO786575 QAI786575:QAK786575 QKE786575:QKG786575 QUA786575:QUC786575 RDW786575:RDY786575 RNS786575:RNU786575 RXO786575:RXQ786575 SHK786575:SHM786575 SRG786575:SRI786575 TBC786575:TBE786575 TKY786575:TLA786575 TUU786575:TUW786575 UEQ786575:UES786575 UOM786575:UOO786575 UYI786575:UYK786575 VIE786575:VIG786575 VSA786575:VSC786575 WBW786575:WBY786575 WLS786575:WLU786575 WVO786575:WVQ786575 G852111:I852111 JC852111:JE852111 SY852111:TA852111 ACU852111:ACW852111 AMQ852111:AMS852111 AWM852111:AWO852111 BGI852111:BGK852111 BQE852111:BQG852111 CAA852111:CAC852111 CJW852111:CJY852111 CTS852111:CTU852111 DDO852111:DDQ852111 DNK852111:DNM852111 DXG852111:DXI852111 EHC852111:EHE852111 EQY852111:ERA852111 FAU852111:FAW852111 FKQ852111:FKS852111 FUM852111:FUO852111 GEI852111:GEK852111 GOE852111:GOG852111 GYA852111:GYC852111 HHW852111:HHY852111 HRS852111:HRU852111 IBO852111:IBQ852111 ILK852111:ILM852111 IVG852111:IVI852111 JFC852111:JFE852111 JOY852111:JPA852111 JYU852111:JYW852111 KIQ852111:KIS852111 KSM852111:KSO852111 LCI852111:LCK852111 LME852111:LMG852111 LWA852111:LWC852111 MFW852111:MFY852111 MPS852111:MPU852111 MZO852111:MZQ852111 NJK852111:NJM852111 NTG852111:NTI852111 ODC852111:ODE852111 OMY852111:ONA852111 OWU852111:OWW852111 PGQ852111:PGS852111 PQM852111:PQO852111 QAI852111:QAK852111 QKE852111:QKG852111 QUA852111:QUC852111 RDW852111:RDY852111 RNS852111:RNU852111 RXO852111:RXQ852111 SHK852111:SHM852111 SRG852111:SRI852111 TBC852111:TBE852111 TKY852111:TLA852111 TUU852111:TUW852111 UEQ852111:UES852111 UOM852111:UOO852111 UYI852111:UYK852111 VIE852111:VIG852111 VSA852111:VSC852111 WBW852111:WBY852111 WLS852111:WLU852111 WVO852111:WVQ852111 G917647:I917647 JC917647:JE917647 SY917647:TA917647 ACU917647:ACW917647 AMQ917647:AMS917647 AWM917647:AWO917647 BGI917647:BGK917647 BQE917647:BQG917647 CAA917647:CAC917647 CJW917647:CJY917647 CTS917647:CTU917647 DDO917647:DDQ917647 DNK917647:DNM917647 DXG917647:DXI917647 EHC917647:EHE917647 EQY917647:ERA917647 FAU917647:FAW917647 FKQ917647:FKS917647 FUM917647:FUO917647 GEI917647:GEK917647 GOE917647:GOG917647 GYA917647:GYC917647 HHW917647:HHY917647 HRS917647:HRU917647 IBO917647:IBQ917647 ILK917647:ILM917647 IVG917647:IVI917647 JFC917647:JFE917647 JOY917647:JPA917647 JYU917647:JYW917647 KIQ917647:KIS917647 KSM917647:KSO917647 LCI917647:LCK917647 LME917647:LMG917647 LWA917647:LWC917647 MFW917647:MFY917647 MPS917647:MPU917647 MZO917647:MZQ917647 NJK917647:NJM917647 NTG917647:NTI917647 ODC917647:ODE917647 OMY917647:ONA917647 OWU917647:OWW917647 PGQ917647:PGS917647 PQM917647:PQO917647 QAI917647:QAK917647 QKE917647:QKG917647 QUA917647:QUC917647 RDW917647:RDY917647 RNS917647:RNU917647 RXO917647:RXQ917647 SHK917647:SHM917647 SRG917647:SRI917647 TBC917647:TBE917647 TKY917647:TLA917647 TUU917647:TUW917647 UEQ917647:UES917647 UOM917647:UOO917647 UYI917647:UYK917647 VIE917647:VIG917647 VSA917647:VSC917647 WBW917647:WBY917647 WLS917647:WLU917647 WVO917647:WVQ917647 G983183:I983183 JC983183:JE983183 SY983183:TA983183 ACU983183:ACW983183 AMQ983183:AMS983183 AWM983183:AWO983183 BGI983183:BGK983183 BQE983183:BQG983183 CAA983183:CAC983183 CJW983183:CJY983183 CTS983183:CTU983183 DDO983183:DDQ983183 DNK983183:DNM983183 DXG983183:DXI983183 EHC983183:EHE983183 EQY983183:ERA983183 FAU983183:FAW983183 FKQ983183:FKS983183 FUM983183:FUO983183 GEI983183:GEK983183 GOE983183:GOG983183 GYA983183:GYC983183 HHW983183:HHY983183 HRS983183:HRU983183 IBO983183:IBQ983183 ILK983183:ILM983183 IVG983183:IVI983183 JFC983183:JFE983183 JOY983183:JPA983183 JYU983183:JYW983183 KIQ983183:KIS983183 KSM983183:KSO983183 LCI983183:LCK983183 LME983183:LMG983183 LWA983183:LWC983183 MFW983183:MFY983183 MPS983183:MPU983183 MZO983183:MZQ983183 NJK983183:NJM983183 NTG983183:NTI983183 ODC983183:ODE983183 OMY983183:ONA983183 OWU983183:OWW983183 PGQ983183:PGS983183 PQM983183:PQO983183 QAI983183:QAK983183 QKE983183:QKG983183 QUA983183:QUC983183 RDW983183:RDY983183 RNS983183:RNU983183 RXO983183:RXQ983183 SHK983183:SHM983183 SRG983183:SRI983183 TBC983183:TBE983183 TKY983183:TLA983183 TUU983183:TUW983183 UEQ983183:UES983183 UOM983183:UOO983183 UYI983183:UYK983183 VIE983183:VIG983183 VSA983183:VSC983183 WBW983183:WBY983183 WLS983183:WLU983183 WVO983183:WVQ983183 G65641:I65641 JC65641:JE65641 SY65641:TA65641 ACU65641:ACW65641 AMQ65641:AMS65641 AWM65641:AWO65641 BGI65641:BGK65641 BQE65641:BQG65641 CAA65641:CAC65641 CJW65641:CJY65641 CTS65641:CTU65641 DDO65641:DDQ65641 DNK65641:DNM65641 DXG65641:DXI65641 EHC65641:EHE65641 EQY65641:ERA65641 FAU65641:FAW65641 FKQ65641:FKS65641 FUM65641:FUO65641 GEI65641:GEK65641 GOE65641:GOG65641 GYA65641:GYC65641 HHW65641:HHY65641 HRS65641:HRU65641 IBO65641:IBQ65641 ILK65641:ILM65641 IVG65641:IVI65641 JFC65641:JFE65641 JOY65641:JPA65641 JYU65641:JYW65641 KIQ65641:KIS65641 KSM65641:KSO65641 LCI65641:LCK65641 LME65641:LMG65641 LWA65641:LWC65641 MFW65641:MFY65641 MPS65641:MPU65641 MZO65641:MZQ65641 NJK65641:NJM65641 NTG65641:NTI65641 ODC65641:ODE65641 OMY65641:ONA65641 OWU65641:OWW65641 PGQ65641:PGS65641 PQM65641:PQO65641 QAI65641:QAK65641 QKE65641:QKG65641 QUA65641:QUC65641 RDW65641:RDY65641 RNS65641:RNU65641 RXO65641:RXQ65641 SHK65641:SHM65641 SRG65641:SRI65641 TBC65641:TBE65641 TKY65641:TLA65641 TUU65641:TUW65641 UEQ65641:UES65641 UOM65641:UOO65641 UYI65641:UYK65641 VIE65641:VIG65641 VSA65641:VSC65641 WBW65641:WBY65641 WLS65641:WLU65641 WVO65641:WVQ65641 G131177:I131177 JC131177:JE131177 SY131177:TA131177 ACU131177:ACW131177 AMQ131177:AMS131177 AWM131177:AWO131177 BGI131177:BGK131177 BQE131177:BQG131177 CAA131177:CAC131177 CJW131177:CJY131177 CTS131177:CTU131177 DDO131177:DDQ131177 DNK131177:DNM131177 DXG131177:DXI131177 EHC131177:EHE131177 EQY131177:ERA131177 FAU131177:FAW131177 FKQ131177:FKS131177 FUM131177:FUO131177 GEI131177:GEK131177 GOE131177:GOG131177 GYA131177:GYC131177 HHW131177:HHY131177 HRS131177:HRU131177 IBO131177:IBQ131177 ILK131177:ILM131177 IVG131177:IVI131177 JFC131177:JFE131177 JOY131177:JPA131177 JYU131177:JYW131177 KIQ131177:KIS131177 KSM131177:KSO131177 LCI131177:LCK131177 LME131177:LMG131177 LWA131177:LWC131177 MFW131177:MFY131177 MPS131177:MPU131177 MZO131177:MZQ131177 NJK131177:NJM131177 NTG131177:NTI131177 ODC131177:ODE131177 OMY131177:ONA131177 OWU131177:OWW131177 PGQ131177:PGS131177 PQM131177:PQO131177 QAI131177:QAK131177 QKE131177:QKG131177 QUA131177:QUC131177 RDW131177:RDY131177 RNS131177:RNU131177 RXO131177:RXQ131177 SHK131177:SHM131177 SRG131177:SRI131177 TBC131177:TBE131177 TKY131177:TLA131177 TUU131177:TUW131177 UEQ131177:UES131177 UOM131177:UOO131177 UYI131177:UYK131177 VIE131177:VIG131177 VSA131177:VSC131177 WBW131177:WBY131177 WLS131177:WLU131177 WVO131177:WVQ131177 G196713:I196713 JC196713:JE196713 SY196713:TA196713 ACU196713:ACW196713 AMQ196713:AMS196713 AWM196713:AWO196713 BGI196713:BGK196713 BQE196713:BQG196713 CAA196713:CAC196713 CJW196713:CJY196713 CTS196713:CTU196713 DDO196713:DDQ196713 DNK196713:DNM196713 DXG196713:DXI196713 EHC196713:EHE196713 EQY196713:ERA196713 FAU196713:FAW196713 FKQ196713:FKS196713 FUM196713:FUO196713 GEI196713:GEK196713 GOE196713:GOG196713 GYA196713:GYC196713 HHW196713:HHY196713 HRS196713:HRU196713 IBO196713:IBQ196713 ILK196713:ILM196713 IVG196713:IVI196713 JFC196713:JFE196713 JOY196713:JPA196713 JYU196713:JYW196713 KIQ196713:KIS196713 KSM196713:KSO196713 LCI196713:LCK196713 LME196713:LMG196713 LWA196713:LWC196713 MFW196713:MFY196713 MPS196713:MPU196713 MZO196713:MZQ196713 NJK196713:NJM196713 NTG196713:NTI196713 ODC196713:ODE196713 OMY196713:ONA196713 OWU196713:OWW196713 PGQ196713:PGS196713 PQM196713:PQO196713 QAI196713:QAK196713 QKE196713:QKG196713 QUA196713:QUC196713 RDW196713:RDY196713 RNS196713:RNU196713 RXO196713:RXQ196713 SHK196713:SHM196713 SRG196713:SRI196713 TBC196713:TBE196713 TKY196713:TLA196713 TUU196713:TUW196713 UEQ196713:UES196713 UOM196713:UOO196713 UYI196713:UYK196713 VIE196713:VIG196713 VSA196713:VSC196713 WBW196713:WBY196713 WLS196713:WLU196713 WVO196713:WVQ196713 G262249:I262249 JC262249:JE262249 SY262249:TA262249 ACU262249:ACW262249 AMQ262249:AMS262249 AWM262249:AWO262249 BGI262249:BGK262249 BQE262249:BQG262249 CAA262249:CAC262249 CJW262249:CJY262249 CTS262249:CTU262249 DDO262249:DDQ262249 DNK262249:DNM262249 DXG262249:DXI262249 EHC262249:EHE262249 EQY262249:ERA262249 FAU262249:FAW262249 FKQ262249:FKS262249 FUM262249:FUO262249 GEI262249:GEK262249 GOE262249:GOG262249 GYA262249:GYC262249 HHW262249:HHY262249 HRS262249:HRU262249 IBO262249:IBQ262249 ILK262249:ILM262249 IVG262249:IVI262249 JFC262249:JFE262249 JOY262249:JPA262249 JYU262249:JYW262249 KIQ262249:KIS262249 KSM262249:KSO262249 LCI262249:LCK262249 LME262249:LMG262249 LWA262249:LWC262249 MFW262249:MFY262249 MPS262249:MPU262249 MZO262249:MZQ262249 NJK262249:NJM262249 NTG262249:NTI262249 ODC262249:ODE262249 OMY262249:ONA262249 OWU262249:OWW262249 PGQ262249:PGS262249 PQM262249:PQO262249 QAI262249:QAK262249 QKE262249:QKG262249 QUA262249:QUC262249 RDW262249:RDY262249 RNS262249:RNU262249 RXO262249:RXQ262249 SHK262249:SHM262249 SRG262249:SRI262249 TBC262249:TBE262249 TKY262249:TLA262249 TUU262249:TUW262249 UEQ262249:UES262249 UOM262249:UOO262249 UYI262249:UYK262249 VIE262249:VIG262249 VSA262249:VSC262249 WBW262249:WBY262249 WLS262249:WLU262249 WVO262249:WVQ262249 G327785:I327785 JC327785:JE327785 SY327785:TA327785 ACU327785:ACW327785 AMQ327785:AMS327785 AWM327785:AWO327785 BGI327785:BGK327785 BQE327785:BQG327785 CAA327785:CAC327785 CJW327785:CJY327785 CTS327785:CTU327785 DDO327785:DDQ327785 DNK327785:DNM327785 DXG327785:DXI327785 EHC327785:EHE327785 EQY327785:ERA327785 FAU327785:FAW327785 FKQ327785:FKS327785 FUM327785:FUO327785 GEI327785:GEK327785 GOE327785:GOG327785 GYA327785:GYC327785 HHW327785:HHY327785 HRS327785:HRU327785 IBO327785:IBQ327785 ILK327785:ILM327785 IVG327785:IVI327785 JFC327785:JFE327785 JOY327785:JPA327785 JYU327785:JYW327785 KIQ327785:KIS327785 KSM327785:KSO327785 LCI327785:LCK327785 LME327785:LMG327785 LWA327785:LWC327785 MFW327785:MFY327785 MPS327785:MPU327785 MZO327785:MZQ327785 NJK327785:NJM327785 NTG327785:NTI327785 ODC327785:ODE327785 OMY327785:ONA327785 OWU327785:OWW327785 PGQ327785:PGS327785 PQM327785:PQO327785 QAI327785:QAK327785 QKE327785:QKG327785 QUA327785:QUC327785 RDW327785:RDY327785 RNS327785:RNU327785 RXO327785:RXQ327785 SHK327785:SHM327785 SRG327785:SRI327785 TBC327785:TBE327785 TKY327785:TLA327785 TUU327785:TUW327785 UEQ327785:UES327785 UOM327785:UOO327785 UYI327785:UYK327785 VIE327785:VIG327785 VSA327785:VSC327785 WBW327785:WBY327785 WLS327785:WLU327785 WVO327785:WVQ327785 G393321:I393321 JC393321:JE393321 SY393321:TA393321 ACU393321:ACW393321 AMQ393321:AMS393321 AWM393321:AWO393321 BGI393321:BGK393321 BQE393321:BQG393321 CAA393321:CAC393321 CJW393321:CJY393321 CTS393321:CTU393321 DDO393321:DDQ393321 DNK393321:DNM393321 DXG393321:DXI393321 EHC393321:EHE393321 EQY393321:ERA393321 FAU393321:FAW393321 FKQ393321:FKS393321 FUM393321:FUO393321 GEI393321:GEK393321 GOE393321:GOG393321 GYA393321:GYC393321 HHW393321:HHY393321 HRS393321:HRU393321 IBO393321:IBQ393321 ILK393321:ILM393321 IVG393321:IVI393321 JFC393321:JFE393321 JOY393321:JPA393321 JYU393321:JYW393321 KIQ393321:KIS393321 KSM393321:KSO393321 LCI393321:LCK393321 LME393321:LMG393321 LWA393321:LWC393321 MFW393321:MFY393321 MPS393321:MPU393321 MZO393321:MZQ393321 NJK393321:NJM393321 NTG393321:NTI393321 ODC393321:ODE393321 OMY393321:ONA393321 OWU393321:OWW393321 PGQ393321:PGS393321 PQM393321:PQO393321 QAI393321:QAK393321 QKE393321:QKG393321 QUA393321:QUC393321 RDW393321:RDY393321 RNS393321:RNU393321 RXO393321:RXQ393321 SHK393321:SHM393321 SRG393321:SRI393321 TBC393321:TBE393321 TKY393321:TLA393321 TUU393321:TUW393321 UEQ393321:UES393321 UOM393321:UOO393321 UYI393321:UYK393321 VIE393321:VIG393321 VSA393321:VSC393321 WBW393321:WBY393321 WLS393321:WLU393321 WVO393321:WVQ393321 G458857:I458857 JC458857:JE458857 SY458857:TA458857 ACU458857:ACW458857 AMQ458857:AMS458857 AWM458857:AWO458857 BGI458857:BGK458857 BQE458857:BQG458857 CAA458857:CAC458857 CJW458857:CJY458857 CTS458857:CTU458857 DDO458857:DDQ458857 DNK458857:DNM458857 DXG458857:DXI458857 EHC458857:EHE458857 EQY458857:ERA458857 FAU458857:FAW458857 FKQ458857:FKS458857 FUM458857:FUO458857 GEI458857:GEK458857 GOE458857:GOG458857 GYA458857:GYC458857 HHW458857:HHY458857 HRS458857:HRU458857 IBO458857:IBQ458857 ILK458857:ILM458857 IVG458857:IVI458857 JFC458857:JFE458857 JOY458857:JPA458857 JYU458857:JYW458857 KIQ458857:KIS458857 KSM458857:KSO458857 LCI458857:LCK458857 LME458857:LMG458857 LWA458857:LWC458857 MFW458857:MFY458857 MPS458857:MPU458857 MZO458857:MZQ458857 NJK458857:NJM458857 NTG458857:NTI458857 ODC458857:ODE458857 OMY458857:ONA458857 OWU458857:OWW458857 PGQ458857:PGS458857 PQM458857:PQO458857 QAI458857:QAK458857 QKE458857:QKG458857 QUA458857:QUC458857 RDW458857:RDY458857 RNS458857:RNU458857 RXO458857:RXQ458857 SHK458857:SHM458857 SRG458857:SRI458857 TBC458857:TBE458857 TKY458857:TLA458857 TUU458857:TUW458857 UEQ458857:UES458857 UOM458857:UOO458857 UYI458857:UYK458857 VIE458857:VIG458857 VSA458857:VSC458857 WBW458857:WBY458857 WLS458857:WLU458857 WVO458857:WVQ458857 G524393:I524393 JC524393:JE524393 SY524393:TA524393 ACU524393:ACW524393 AMQ524393:AMS524393 AWM524393:AWO524393 BGI524393:BGK524393 BQE524393:BQG524393 CAA524393:CAC524393 CJW524393:CJY524393 CTS524393:CTU524393 DDO524393:DDQ524393 DNK524393:DNM524393 DXG524393:DXI524393 EHC524393:EHE524393 EQY524393:ERA524393 FAU524393:FAW524393 FKQ524393:FKS524393 FUM524393:FUO524393 GEI524393:GEK524393 GOE524393:GOG524393 GYA524393:GYC524393 HHW524393:HHY524393 HRS524393:HRU524393 IBO524393:IBQ524393 ILK524393:ILM524393 IVG524393:IVI524393 JFC524393:JFE524393 JOY524393:JPA524393 JYU524393:JYW524393 KIQ524393:KIS524393 KSM524393:KSO524393 LCI524393:LCK524393 LME524393:LMG524393 LWA524393:LWC524393 MFW524393:MFY524393 MPS524393:MPU524393 MZO524393:MZQ524393 NJK524393:NJM524393 NTG524393:NTI524393 ODC524393:ODE524393 OMY524393:ONA524393 OWU524393:OWW524393 PGQ524393:PGS524393 PQM524393:PQO524393 QAI524393:QAK524393 QKE524393:QKG524393 QUA524393:QUC524393 RDW524393:RDY524393 RNS524393:RNU524393 RXO524393:RXQ524393 SHK524393:SHM524393 SRG524393:SRI524393 TBC524393:TBE524393 TKY524393:TLA524393 TUU524393:TUW524393 UEQ524393:UES524393 UOM524393:UOO524393 UYI524393:UYK524393 VIE524393:VIG524393 VSA524393:VSC524393 WBW524393:WBY524393 WLS524393:WLU524393 WVO524393:WVQ524393 G589929:I589929 JC589929:JE589929 SY589929:TA589929 ACU589929:ACW589929 AMQ589929:AMS589929 AWM589929:AWO589929 BGI589929:BGK589929 BQE589929:BQG589929 CAA589929:CAC589929 CJW589929:CJY589929 CTS589929:CTU589929 DDO589929:DDQ589929 DNK589929:DNM589929 DXG589929:DXI589929 EHC589929:EHE589929 EQY589929:ERA589929 FAU589929:FAW589929 FKQ589929:FKS589929 FUM589929:FUO589929 GEI589929:GEK589929 GOE589929:GOG589929 GYA589929:GYC589929 HHW589929:HHY589929 HRS589929:HRU589929 IBO589929:IBQ589929 ILK589929:ILM589929 IVG589929:IVI589929 JFC589929:JFE589929 JOY589929:JPA589929 JYU589929:JYW589929 KIQ589929:KIS589929 KSM589929:KSO589929 LCI589929:LCK589929 LME589929:LMG589929 LWA589929:LWC589929 MFW589929:MFY589929 MPS589929:MPU589929 MZO589929:MZQ589929 NJK589929:NJM589929 NTG589929:NTI589929 ODC589929:ODE589929 OMY589929:ONA589929 OWU589929:OWW589929 PGQ589929:PGS589929 PQM589929:PQO589929 QAI589929:QAK589929 QKE589929:QKG589929 QUA589929:QUC589929 RDW589929:RDY589929 RNS589929:RNU589929 RXO589929:RXQ589929 SHK589929:SHM589929 SRG589929:SRI589929 TBC589929:TBE589929 TKY589929:TLA589929 TUU589929:TUW589929 UEQ589929:UES589929 UOM589929:UOO589929 UYI589929:UYK589929 VIE589929:VIG589929 VSA589929:VSC589929 WBW589929:WBY589929 WLS589929:WLU589929 WVO589929:WVQ589929 G655465:I655465 JC655465:JE655465 SY655465:TA655465 ACU655465:ACW655465 AMQ655465:AMS655465 AWM655465:AWO655465 BGI655465:BGK655465 BQE655465:BQG655465 CAA655465:CAC655465 CJW655465:CJY655465 CTS655465:CTU655465 DDO655465:DDQ655465 DNK655465:DNM655465 DXG655465:DXI655465 EHC655465:EHE655465 EQY655465:ERA655465 FAU655465:FAW655465 FKQ655465:FKS655465 FUM655465:FUO655465 GEI655465:GEK655465 GOE655465:GOG655465 GYA655465:GYC655465 HHW655465:HHY655465 HRS655465:HRU655465 IBO655465:IBQ655465 ILK655465:ILM655465 IVG655465:IVI655465 JFC655465:JFE655465 JOY655465:JPA655465 JYU655465:JYW655465 KIQ655465:KIS655465 KSM655465:KSO655465 LCI655465:LCK655465 LME655465:LMG655465 LWA655465:LWC655465 MFW655465:MFY655465 MPS655465:MPU655465 MZO655465:MZQ655465 NJK655465:NJM655465 NTG655465:NTI655465 ODC655465:ODE655465 OMY655465:ONA655465 OWU655465:OWW655465 PGQ655465:PGS655465 PQM655465:PQO655465 QAI655465:QAK655465 QKE655465:QKG655465 QUA655465:QUC655465 RDW655465:RDY655465 RNS655465:RNU655465 RXO655465:RXQ655465 SHK655465:SHM655465 SRG655465:SRI655465 TBC655465:TBE655465 TKY655465:TLA655465 TUU655465:TUW655465 UEQ655465:UES655465 UOM655465:UOO655465 UYI655465:UYK655465 VIE655465:VIG655465 VSA655465:VSC655465 WBW655465:WBY655465 WLS655465:WLU655465 WVO655465:WVQ655465 G721001:I721001 JC721001:JE721001 SY721001:TA721001 ACU721001:ACW721001 AMQ721001:AMS721001 AWM721001:AWO721001 BGI721001:BGK721001 BQE721001:BQG721001 CAA721001:CAC721001 CJW721001:CJY721001 CTS721001:CTU721001 DDO721001:DDQ721001 DNK721001:DNM721001 DXG721001:DXI721001 EHC721001:EHE721001 EQY721001:ERA721001 FAU721001:FAW721001 FKQ721001:FKS721001 FUM721001:FUO721001 GEI721001:GEK721001 GOE721001:GOG721001 GYA721001:GYC721001 HHW721001:HHY721001 HRS721001:HRU721001 IBO721001:IBQ721001 ILK721001:ILM721001 IVG721001:IVI721001 JFC721001:JFE721001 JOY721001:JPA721001 JYU721001:JYW721001 KIQ721001:KIS721001 KSM721001:KSO721001 LCI721001:LCK721001 LME721001:LMG721001 LWA721001:LWC721001 MFW721001:MFY721001 MPS721001:MPU721001 MZO721001:MZQ721001 NJK721001:NJM721001 NTG721001:NTI721001 ODC721001:ODE721001 OMY721001:ONA721001 OWU721001:OWW721001 PGQ721001:PGS721001 PQM721001:PQO721001 QAI721001:QAK721001 QKE721001:QKG721001 QUA721001:QUC721001 RDW721001:RDY721001 RNS721001:RNU721001 RXO721001:RXQ721001 SHK721001:SHM721001 SRG721001:SRI721001 TBC721001:TBE721001 TKY721001:TLA721001 TUU721001:TUW721001 UEQ721001:UES721001 UOM721001:UOO721001 UYI721001:UYK721001 VIE721001:VIG721001 VSA721001:VSC721001 WBW721001:WBY721001 WLS721001:WLU721001 WVO721001:WVQ721001 G786537:I786537 JC786537:JE786537 SY786537:TA786537 ACU786537:ACW786537 AMQ786537:AMS786537 AWM786537:AWO786537 BGI786537:BGK786537 BQE786537:BQG786537 CAA786537:CAC786537 CJW786537:CJY786537 CTS786537:CTU786537 DDO786537:DDQ786537 DNK786537:DNM786537 DXG786537:DXI786537 EHC786537:EHE786537 EQY786537:ERA786537 FAU786537:FAW786537 FKQ786537:FKS786537 FUM786537:FUO786537 GEI786537:GEK786537 GOE786537:GOG786537 GYA786537:GYC786537 HHW786537:HHY786537 HRS786537:HRU786537 IBO786537:IBQ786537 ILK786537:ILM786537 IVG786537:IVI786537 JFC786537:JFE786537 JOY786537:JPA786537 JYU786537:JYW786537 KIQ786537:KIS786537 KSM786537:KSO786537 LCI786537:LCK786537 LME786537:LMG786537 LWA786537:LWC786537 MFW786537:MFY786537 MPS786537:MPU786537 MZO786537:MZQ786537 NJK786537:NJM786537 NTG786537:NTI786537 ODC786537:ODE786537 OMY786537:ONA786537 OWU786537:OWW786537 PGQ786537:PGS786537 PQM786537:PQO786537 QAI786537:QAK786537 QKE786537:QKG786537 QUA786537:QUC786537 RDW786537:RDY786537 RNS786537:RNU786537 RXO786537:RXQ786537 SHK786537:SHM786537 SRG786537:SRI786537 TBC786537:TBE786537 TKY786537:TLA786537 TUU786537:TUW786537 UEQ786537:UES786537 UOM786537:UOO786537 UYI786537:UYK786537 VIE786537:VIG786537 VSA786537:VSC786537 WBW786537:WBY786537 WLS786537:WLU786537 WVO786537:WVQ786537 G852073:I852073 JC852073:JE852073 SY852073:TA852073 ACU852073:ACW852073 AMQ852073:AMS852073 AWM852073:AWO852073 BGI852073:BGK852073 BQE852073:BQG852073 CAA852073:CAC852073 CJW852073:CJY852073 CTS852073:CTU852073 DDO852073:DDQ852073 DNK852073:DNM852073 DXG852073:DXI852073 EHC852073:EHE852073 EQY852073:ERA852073 FAU852073:FAW852073 FKQ852073:FKS852073 FUM852073:FUO852073 GEI852073:GEK852073 GOE852073:GOG852073 GYA852073:GYC852073 HHW852073:HHY852073 HRS852073:HRU852073 IBO852073:IBQ852073 ILK852073:ILM852073 IVG852073:IVI852073 JFC852073:JFE852073 JOY852073:JPA852073 JYU852073:JYW852073 KIQ852073:KIS852073 KSM852073:KSO852073 LCI852073:LCK852073 LME852073:LMG852073 LWA852073:LWC852073 MFW852073:MFY852073 MPS852073:MPU852073 MZO852073:MZQ852073 NJK852073:NJM852073 NTG852073:NTI852073 ODC852073:ODE852073 OMY852073:ONA852073 OWU852073:OWW852073 PGQ852073:PGS852073 PQM852073:PQO852073 QAI852073:QAK852073 QKE852073:QKG852073 QUA852073:QUC852073 RDW852073:RDY852073 RNS852073:RNU852073 RXO852073:RXQ852073 SHK852073:SHM852073 SRG852073:SRI852073 TBC852073:TBE852073 TKY852073:TLA852073 TUU852073:TUW852073 UEQ852073:UES852073 UOM852073:UOO852073 UYI852073:UYK852073 VIE852073:VIG852073 VSA852073:VSC852073 WBW852073:WBY852073 WLS852073:WLU852073 WVO852073:WVQ852073 G917609:I917609 JC917609:JE917609 SY917609:TA917609 ACU917609:ACW917609 AMQ917609:AMS917609 AWM917609:AWO917609 BGI917609:BGK917609 BQE917609:BQG917609 CAA917609:CAC917609 CJW917609:CJY917609 CTS917609:CTU917609 DDO917609:DDQ917609 DNK917609:DNM917609 DXG917609:DXI917609 EHC917609:EHE917609 EQY917609:ERA917609 FAU917609:FAW917609 FKQ917609:FKS917609 FUM917609:FUO917609 GEI917609:GEK917609 GOE917609:GOG917609 GYA917609:GYC917609 HHW917609:HHY917609 HRS917609:HRU917609 IBO917609:IBQ917609 ILK917609:ILM917609 IVG917609:IVI917609 JFC917609:JFE917609 JOY917609:JPA917609 JYU917609:JYW917609 KIQ917609:KIS917609 KSM917609:KSO917609 LCI917609:LCK917609 LME917609:LMG917609 LWA917609:LWC917609 MFW917609:MFY917609 MPS917609:MPU917609 MZO917609:MZQ917609 NJK917609:NJM917609 NTG917609:NTI917609 ODC917609:ODE917609 OMY917609:ONA917609 OWU917609:OWW917609 PGQ917609:PGS917609 PQM917609:PQO917609 QAI917609:QAK917609 QKE917609:QKG917609 QUA917609:QUC917609 RDW917609:RDY917609 RNS917609:RNU917609 RXO917609:RXQ917609 SHK917609:SHM917609 SRG917609:SRI917609 TBC917609:TBE917609 TKY917609:TLA917609 TUU917609:TUW917609 UEQ917609:UES917609 UOM917609:UOO917609 UYI917609:UYK917609 VIE917609:VIG917609 VSA917609:VSC917609 WBW917609:WBY917609 WLS917609:WLU917609 WVO917609:WVQ917609 G983145:I983145 JC983145:JE983145 SY983145:TA983145 ACU983145:ACW983145 AMQ983145:AMS983145 AWM983145:AWO983145 BGI983145:BGK983145 BQE983145:BQG983145 CAA983145:CAC983145 CJW983145:CJY983145 CTS983145:CTU983145 DDO983145:DDQ983145 DNK983145:DNM983145 DXG983145:DXI983145 EHC983145:EHE983145 EQY983145:ERA983145 FAU983145:FAW983145 FKQ983145:FKS983145 FUM983145:FUO983145 GEI983145:GEK983145 GOE983145:GOG983145 GYA983145:GYC983145 HHW983145:HHY983145 HRS983145:HRU983145 IBO983145:IBQ983145 ILK983145:ILM983145 IVG983145:IVI983145 JFC983145:JFE983145 JOY983145:JPA983145 JYU983145:JYW983145 KIQ983145:KIS983145 KSM983145:KSO983145 LCI983145:LCK983145 LME983145:LMG983145 LWA983145:LWC983145 MFW983145:MFY983145 MPS983145:MPU983145 MZO983145:MZQ983145 NJK983145:NJM983145 NTG983145:NTI983145 ODC983145:ODE983145 OMY983145:ONA983145 OWU983145:OWW983145 PGQ983145:PGS983145 PQM983145:PQO983145 QAI983145:QAK983145 QKE983145:QKG983145 QUA983145:QUC983145 RDW983145:RDY983145 RNS983145:RNU983145 RXO983145:RXQ983145 SHK983145:SHM983145 SRG983145:SRI983145 TBC983145:TBE983145 TKY983145:TLA983145 TUU983145:TUW983145 UEQ983145:UES983145 UOM983145:UOO983145 UYI983145:UYK983145 VIE983145:VIG983145 VSA983145:VSC983145 WBW983145:WBY983145 WLS983145:WLU983145 WVO983145:WVQ983145 G65637:I65637 JC65637:JE65637 SY65637:TA65637 ACU65637:ACW65637 AMQ65637:AMS65637 AWM65637:AWO65637 BGI65637:BGK65637 BQE65637:BQG65637 CAA65637:CAC65637 CJW65637:CJY65637 CTS65637:CTU65637 DDO65637:DDQ65637 DNK65637:DNM65637 DXG65637:DXI65637 EHC65637:EHE65637 EQY65637:ERA65637 FAU65637:FAW65637 FKQ65637:FKS65637 FUM65637:FUO65637 GEI65637:GEK65637 GOE65637:GOG65637 GYA65637:GYC65637 HHW65637:HHY65637 HRS65637:HRU65637 IBO65637:IBQ65637 ILK65637:ILM65637 IVG65637:IVI65637 JFC65637:JFE65637 JOY65637:JPA65637 JYU65637:JYW65637 KIQ65637:KIS65637 KSM65637:KSO65637 LCI65637:LCK65637 LME65637:LMG65637 LWA65637:LWC65637 MFW65637:MFY65637 MPS65637:MPU65637 MZO65637:MZQ65637 NJK65637:NJM65637 NTG65637:NTI65637 ODC65637:ODE65637 OMY65637:ONA65637 OWU65637:OWW65637 PGQ65637:PGS65637 PQM65637:PQO65637 QAI65637:QAK65637 QKE65637:QKG65637 QUA65637:QUC65637 RDW65637:RDY65637 RNS65637:RNU65637 RXO65637:RXQ65637 SHK65637:SHM65637 SRG65637:SRI65637 TBC65637:TBE65637 TKY65637:TLA65637 TUU65637:TUW65637 UEQ65637:UES65637 UOM65637:UOO65637 UYI65637:UYK65637 VIE65637:VIG65637 VSA65637:VSC65637 WBW65637:WBY65637 WLS65637:WLU65637 WVO65637:WVQ65637 G131173:I131173 JC131173:JE131173 SY131173:TA131173 ACU131173:ACW131173 AMQ131173:AMS131173 AWM131173:AWO131173 BGI131173:BGK131173 BQE131173:BQG131173 CAA131173:CAC131173 CJW131173:CJY131173 CTS131173:CTU131173 DDO131173:DDQ131173 DNK131173:DNM131173 DXG131173:DXI131173 EHC131173:EHE131173 EQY131173:ERA131173 FAU131173:FAW131173 FKQ131173:FKS131173 FUM131173:FUO131173 GEI131173:GEK131173 GOE131173:GOG131173 GYA131173:GYC131173 HHW131173:HHY131173 HRS131173:HRU131173 IBO131173:IBQ131173 ILK131173:ILM131173 IVG131173:IVI131173 JFC131173:JFE131173 JOY131173:JPA131173 JYU131173:JYW131173 KIQ131173:KIS131173 KSM131173:KSO131173 LCI131173:LCK131173 LME131173:LMG131173 LWA131173:LWC131173 MFW131173:MFY131173 MPS131173:MPU131173 MZO131173:MZQ131173 NJK131173:NJM131173 NTG131173:NTI131173 ODC131173:ODE131173 OMY131173:ONA131173 OWU131173:OWW131173 PGQ131173:PGS131173 PQM131173:PQO131173 QAI131173:QAK131173 QKE131173:QKG131173 QUA131173:QUC131173 RDW131173:RDY131173 RNS131173:RNU131173 RXO131173:RXQ131173 SHK131173:SHM131173 SRG131173:SRI131173 TBC131173:TBE131173 TKY131173:TLA131173 TUU131173:TUW131173 UEQ131173:UES131173 UOM131173:UOO131173 UYI131173:UYK131173 VIE131173:VIG131173 VSA131173:VSC131173 WBW131173:WBY131173 WLS131173:WLU131173 WVO131173:WVQ131173 G196709:I196709 JC196709:JE196709 SY196709:TA196709 ACU196709:ACW196709 AMQ196709:AMS196709 AWM196709:AWO196709 BGI196709:BGK196709 BQE196709:BQG196709 CAA196709:CAC196709 CJW196709:CJY196709 CTS196709:CTU196709 DDO196709:DDQ196709 DNK196709:DNM196709 DXG196709:DXI196709 EHC196709:EHE196709 EQY196709:ERA196709 FAU196709:FAW196709 FKQ196709:FKS196709 FUM196709:FUO196709 GEI196709:GEK196709 GOE196709:GOG196709 GYA196709:GYC196709 HHW196709:HHY196709 HRS196709:HRU196709 IBO196709:IBQ196709 ILK196709:ILM196709 IVG196709:IVI196709 JFC196709:JFE196709 JOY196709:JPA196709 JYU196709:JYW196709 KIQ196709:KIS196709 KSM196709:KSO196709 LCI196709:LCK196709 LME196709:LMG196709 LWA196709:LWC196709 MFW196709:MFY196709 MPS196709:MPU196709 MZO196709:MZQ196709 NJK196709:NJM196709 NTG196709:NTI196709 ODC196709:ODE196709 OMY196709:ONA196709 OWU196709:OWW196709 PGQ196709:PGS196709 PQM196709:PQO196709 QAI196709:QAK196709 QKE196709:QKG196709 QUA196709:QUC196709 RDW196709:RDY196709 RNS196709:RNU196709 RXO196709:RXQ196709 SHK196709:SHM196709 SRG196709:SRI196709 TBC196709:TBE196709 TKY196709:TLA196709 TUU196709:TUW196709 UEQ196709:UES196709 UOM196709:UOO196709 UYI196709:UYK196709 VIE196709:VIG196709 VSA196709:VSC196709 WBW196709:WBY196709 WLS196709:WLU196709 WVO196709:WVQ196709 G262245:I262245 JC262245:JE262245 SY262245:TA262245 ACU262245:ACW262245 AMQ262245:AMS262245 AWM262245:AWO262245 BGI262245:BGK262245 BQE262245:BQG262245 CAA262245:CAC262245 CJW262245:CJY262245 CTS262245:CTU262245 DDO262245:DDQ262245 DNK262245:DNM262245 DXG262245:DXI262245 EHC262245:EHE262245 EQY262245:ERA262245 FAU262245:FAW262245 FKQ262245:FKS262245 FUM262245:FUO262245 GEI262245:GEK262245 GOE262245:GOG262245 GYA262245:GYC262245 HHW262245:HHY262245 HRS262245:HRU262245 IBO262245:IBQ262245 ILK262245:ILM262245 IVG262245:IVI262245 JFC262245:JFE262245 JOY262245:JPA262245 JYU262245:JYW262245 KIQ262245:KIS262245 KSM262245:KSO262245 LCI262245:LCK262245 LME262245:LMG262245 LWA262245:LWC262245 MFW262245:MFY262245 MPS262245:MPU262245 MZO262245:MZQ262245 NJK262245:NJM262245 NTG262245:NTI262245 ODC262245:ODE262245 OMY262245:ONA262245 OWU262245:OWW262245 PGQ262245:PGS262245 PQM262245:PQO262245 QAI262245:QAK262245 QKE262245:QKG262245 QUA262245:QUC262245 RDW262245:RDY262245 RNS262245:RNU262245 RXO262245:RXQ262245 SHK262245:SHM262245 SRG262245:SRI262245 TBC262245:TBE262245 TKY262245:TLA262245 TUU262245:TUW262245 UEQ262245:UES262245 UOM262245:UOO262245 UYI262245:UYK262245 VIE262245:VIG262245 VSA262245:VSC262245 WBW262245:WBY262245 WLS262245:WLU262245 WVO262245:WVQ262245 G327781:I327781 JC327781:JE327781 SY327781:TA327781 ACU327781:ACW327781 AMQ327781:AMS327781 AWM327781:AWO327781 BGI327781:BGK327781 BQE327781:BQG327781 CAA327781:CAC327781 CJW327781:CJY327781 CTS327781:CTU327781 DDO327781:DDQ327781 DNK327781:DNM327781 DXG327781:DXI327781 EHC327781:EHE327781 EQY327781:ERA327781 FAU327781:FAW327781 FKQ327781:FKS327781 FUM327781:FUO327781 GEI327781:GEK327781 GOE327781:GOG327781 GYA327781:GYC327781 HHW327781:HHY327781 HRS327781:HRU327781 IBO327781:IBQ327781 ILK327781:ILM327781 IVG327781:IVI327781 JFC327781:JFE327781 JOY327781:JPA327781 JYU327781:JYW327781 KIQ327781:KIS327781 KSM327781:KSO327781 LCI327781:LCK327781 LME327781:LMG327781 LWA327781:LWC327781 MFW327781:MFY327781 MPS327781:MPU327781 MZO327781:MZQ327781 NJK327781:NJM327781 NTG327781:NTI327781 ODC327781:ODE327781 OMY327781:ONA327781 OWU327781:OWW327781 PGQ327781:PGS327781 PQM327781:PQO327781 QAI327781:QAK327781 QKE327781:QKG327781 QUA327781:QUC327781 RDW327781:RDY327781 RNS327781:RNU327781 RXO327781:RXQ327781 SHK327781:SHM327781 SRG327781:SRI327781 TBC327781:TBE327781 TKY327781:TLA327781 TUU327781:TUW327781 UEQ327781:UES327781 UOM327781:UOO327781 UYI327781:UYK327781 VIE327781:VIG327781 VSA327781:VSC327781 WBW327781:WBY327781 WLS327781:WLU327781 WVO327781:WVQ327781 G393317:I393317 JC393317:JE393317 SY393317:TA393317 ACU393317:ACW393317 AMQ393317:AMS393317 AWM393317:AWO393317 BGI393317:BGK393317 BQE393317:BQG393317 CAA393317:CAC393317 CJW393317:CJY393317 CTS393317:CTU393317 DDO393317:DDQ393317 DNK393317:DNM393317 DXG393317:DXI393317 EHC393317:EHE393317 EQY393317:ERA393317 FAU393317:FAW393317 FKQ393317:FKS393317 FUM393317:FUO393317 GEI393317:GEK393317 GOE393317:GOG393317 GYA393317:GYC393317 HHW393317:HHY393317 HRS393317:HRU393317 IBO393317:IBQ393317 ILK393317:ILM393317 IVG393317:IVI393317 JFC393317:JFE393317 JOY393317:JPA393317 JYU393317:JYW393317 KIQ393317:KIS393317 KSM393317:KSO393317 LCI393317:LCK393317 LME393317:LMG393317 LWA393317:LWC393317 MFW393317:MFY393317 MPS393317:MPU393317 MZO393317:MZQ393317 NJK393317:NJM393317 NTG393317:NTI393317 ODC393317:ODE393317 OMY393317:ONA393317 OWU393317:OWW393317 PGQ393317:PGS393317 PQM393317:PQO393317 QAI393317:QAK393317 QKE393317:QKG393317 QUA393317:QUC393317 RDW393317:RDY393317 RNS393317:RNU393317 RXO393317:RXQ393317 SHK393317:SHM393317 SRG393317:SRI393317 TBC393317:TBE393317 TKY393317:TLA393317 TUU393317:TUW393317 UEQ393317:UES393317 UOM393317:UOO393317 UYI393317:UYK393317 VIE393317:VIG393317 VSA393317:VSC393317 WBW393317:WBY393317 WLS393317:WLU393317 WVO393317:WVQ393317 G458853:I458853 JC458853:JE458853 SY458853:TA458853 ACU458853:ACW458853 AMQ458853:AMS458853 AWM458853:AWO458853 BGI458853:BGK458853 BQE458853:BQG458853 CAA458853:CAC458853 CJW458853:CJY458853 CTS458853:CTU458853 DDO458853:DDQ458853 DNK458853:DNM458853 DXG458853:DXI458853 EHC458853:EHE458853 EQY458853:ERA458853 FAU458853:FAW458853 FKQ458853:FKS458853 FUM458853:FUO458853 GEI458853:GEK458853 GOE458853:GOG458853 GYA458853:GYC458853 HHW458853:HHY458853 HRS458853:HRU458853 IBO458853:IBQ458853 ILK458853:ILM458853 IVG458853:IVI458853 JFC458853:JFE458853 JOY458853:JPA458853 JYU458853:JYW458853 KIQ458853:KIS458853 KSM458853:KSO458853 LCI458853:LCK458853 LME458853:LMG458853 LWA458853:LWC458853 MFW458853:MFY458853 MPS458853:MPU458853 MZO458853:MZQ458853 NJK458853:NJM458853 NTG458853:NTI458853 ODC458853:ODE458853 OMY458853:ONA458853 OWU458853:OWW458853 PGQ458853:PGS458853 PQM458853:PQO458853 QAI458853:QAK458853 QKE458853:QKG458853 QUA458853:QUC458853 RDW458853:RDY458853 RNS458853:RNU458853 RXO458853:RXQ458853 SHK458853:SHM458853 SRG458853:SRI458853 TBC458853:TBE458853 TKY458853:TLA458853 TUU458853:TUW458853 UEQ458853:UES458853 UOM458853:UOO458853 UYI458853:UYK458853 VIE458853:VIG458853 VSA458853:VSC458853 WBW458853:WBY458853 WLS458853:WLU458853 WVO458853:WVQ458853 G524389:I524389 JC524389:JE524389 SY524389:TA524389 ACU524389:ACW524389 AMQ524389:AMS524389 AWM524389:AWO524389 BGI524389:BGK524389 BQE524389:BQG524389 CAA524389:CAC524389 CJW524389:CJY524389 CTS524389:CTU524389 DDO524389:DDQ524389 DNK524389:DNM524389 DXG524389:DXI524389 EHC524389:EHE524389 EQY524389:ERA524389 FAU524389:FAW524389 FKQ524389:FKS524389 FUM524389:FUO524389 GEI524389:GEK524389 GOE524389:GOG524389 GYA524389:GYC524389 HHW524389:HHY524389 HRS524389:HRU524389 IBO524389:IBQ524389 ILK524389:ILM524389 IVG524389:IVI524389 JFC524389:JFE524389 JOY524389:JPA524389 JYU524389:JYW524389 KIQ524389:KIS524389 KSM524389:KSO524389 LCI524389:LCK524389 LME524389:LMG524389 LWA524389:LWC524389 MFW524389:MFY524389 MPS524389:MPU524389 MZO524389:MZQ524389 NJK524389:NJM524389 NTG524389:NTI524389 ODC524389:ODE524389 OMY524389:ONA524389 OWU524389:OWW524389 PGQ524389:PGS524389 PQM524389:PQO524389 QAI524389:QAK524389 QKE524389:QKG524389 QUA524389:QUC524389 RDW524389:RDY524389 RNS524389:RNU524389 RXO524389:RXQ524389 SHK524389:SHM524389 SRG524389:SRI524389 TBC524389:TBE524389 TKY524389:TLA524389 TUU524389:TUW524389 UEQ524389:UES524389 UOM524389:UOO524389 UYI524389:UYK524389 VIE524389:VIG524389 VSA524389:VSC524389 WBW524389:WBY524389 WLS524389:WLU524389 WVO524389:WVQ524389 G589925:I589925 JC589925:JE589925 SY589925:TA589925 ACU589925:ACW589925 AMQ589925:AMS589925 AWM589925:AWO589925 BGI589925:BGK589925 BQE589925:BQG589925 CAA589925:CAC589925 CJW589925:CJY589925 CTS589925:CTU589925 DDO589925:DDQ589925 DNK589925:DNM589925 DXG589925:DXI589925 EHC589925:EHE589925 EQY589925:ERA589925 FAU589925:FAW589925 FKQ589925:FKS589925 FUM589925:FUO589925 GEI589925:GEK589925 GOE589925:GOG589925 GYA589925:GYC589925 HHW589925:HHY589925 HRS589925:HRU589925 IBO589925:IBQ589925 ILK589925:ILM589925 IVG589925:IVI589925 JFC589925:JFE589925 JOY589925:JPA589925 JYU589925:JYW589925 KIQ589925:KIS589925 KSM589925:KSO589925 LCI589925:LCK589925 LME589925:LMG589925 LWA589925:LWC589925 MFW589925:MFY589925 MPS589925:MPU589925 MZO589925:MZQ589925 NJK589925:NJM589925 NTG589925:NTI589925 ODC589925:ODE589925 OMY589925:ONA589925 OWU589925:OWW589925 PGQ589925:PGS589925 PQM589925:PQO589925 QAI589925:QAK589925 QKE589925:QKG589925 QUA589925:QUC589925 RDW589925:RDY589925 RNS589925:RNU589925 RXO589925:RXQ589925 SHK589925:SHM589925 SRG589925:SRI589925 TBC589925:TBE589925 TKY589925:TLA589925 TUU589925:TUW589925 UEQ589925:UES589925 UOM589925:UOO589925 UYI589925:UYK589925 VIE589925:VIG589925 VSA589925:VSC589925 WBW589925:WBY589925 WLS589925:WLU589925 WVO589925:WVQ589925 G655461:I655461 JC655461:JE655461 SY655461:TA655461 ACU655461:ACW655461 AMQ655461:AMS655461 AWM655461:AWO655461 BGI655461:BGK655461 BQE655461:BQG655461 CAA655461:CAC655461 CJW655461:CJY655461 CTS655461:CTU655461 DDO655461:DDQ655461 DNK655461:DNM655461 DXG655461:DXI655461 EHC655461:EHE655461 EQY655461:ERA655461 FAU655461:FAW655461 FKQ655461:FKS655461 FUM655461:FUO655461 GEI655461:GEK655461 GOE655461:GOG655461 GYA655461:GYC655461 HHW655461:HHY655461 HRS655461:HRU655461 IBO655461:IBQ655461 ILK655461:ILM655461 IVG655461:IVI655461 JFC655461:JFE655461 JOY655461:JPA655461 JYU655461:JYW655461 KIQ655461:KIS655461 KSM655461:KSO655461 LCI655461:LCK655461 LME655461:LMG655461 LWA655461:LWC655461 MFW655461:MFY655461 MPS655461:MPU655461 MZO655461:MZQ655461 NJK655461:NJM655461 NTG655461:NTI655461 ODC655461:ODE655461 OMY655461:ONA655461 OWU655461:OWW655461 PGQ655461:PGS655461 PQM655461:PQO655461 QAI655461:QAK655461 QKE655461:QKG655461 QUA655461:QUC655461 RDW655461:RDY655461 RNS655461:RNU655461 RXO655461:RXQ655461 SHK655461:SHM655461 SRG655461:SRI655461 TBC655461:TBE655461 TKY655461:TLA655461 TUU655461:TUW655461 UEQ655461:UES655461 UOM655461:UOO655461 UYI655461:UYK655461 VIE655461:VIG655461 VSA655461:VSC655461 WBW655461:WBY655461 WLS655461:WLU655461 WVO655461:WVQ655461 G720997:I720997 JC720997:JE720997 SY720997:TA720997 ACU720997:ACW720997 AMQ720997:AMS720997 AWM720997:AWO720997 BGI720997:BGK720997 BQE720997:BQG720997 CAA720997:CAC720997 CJW720997:CJY720997 CTS720997:CTU720997 DDO720997:DDQ720997 DNK720997:DNM720997 DXG720997:DXI720997 EHC720997:EHE720997 EQY720997:ERA720997 FAU720997:FAW720997 FKQ720997:FKS720997 FUM720997:FUO720997 GEI720997:GEK720997 GOE720997:GOG720997 GYA720997:GYC720997 HHW720997:HHY720997 HRS720997:HRU720997 IBO720997:IBQ720997 ILK720997:ILM720997 IVG720997:IVI720997 JFC720997:JFE720997 JOY720997:JPA720997 JYU720997:JYW720997 KIQ720997:KIS720997 KSM720997:KSO720997 LCI720997:LCK720997 LME720997:LMG720997 LWA720997:LWC720997 MFW720997:MFY720997 MPS720997:MPU720997 MZO720997:MZQ720997 NJK720997:NJM720997 NTG720997:NTI720997 ODC720997:ODE720997 OMY720997:ONA720997 OWU720997:OWW720997 PGQ720997:PGS720997 PQM720997:PQO720997 QAI720997:QAK720997 QKE720997:QKG720997 QUA720997:QUC720997 RDW720997:RDY720997 RNS720997:RNU720997 RXO720997:RXQ720997 SHK720997:SHM720997 SRG720997:SRI720997 TBC720997:TBE720997 TKY720997:TLA720997 TUU720997:TUW720997 UEQ720997:UES720997 UOM720997:UOO720997 UYI720997:UYK720997 VIE720997:VIG720997 VSA720997:VSC720997 WBW720997:WBY720997 WLS720997:WLU720997 WVO720997:WVQ720997 G786533:I786533 JC786533:JE786533 SY786533:TA786533 ACU786533:ACW786533 AMQ786533:AMS786533 AWM786533:AWO786533 BGI786533:BGK786533 BQE786533:BQG786533 CAA786533:CAC786533 CJW786533:CJY786533 CTS786533:CTU786533 DDO786533:DDQ786533 DNK786533:DNM786533 DXG786533:DXI786533 EHC786533:EHE786533 EQY786533:ERA786533 FAU786533:FAW786533 FKQ786533:FKS786533 FUM786533:FUO786533 GEI786533:GEK786533 GOE786533:GOG786533 GYA786533:GYC786533 HHW786533:HHY786533 HRS786533:HRU786533 IBO786533:IBQ786533 ILK786533:ILM786533 IVG786533:IVI786533 JFC786533:JFE786533 JOY786533:JPA786533 JYU786533:JYW786533 KIQ786533:KIS786533 KSM786533:KSO786533 LCI786533:LCK786533 LME786533:LMG786533 LWA786533:LWC786533 MFW786533:MFY786533 MPS786533:MPU786533 MZO786533:MZQ786533 NJK786533:NJM786533 NTG786533:NTI786533 ODC786533:ODE786533 OMY786533:ONA786533 OWU786533:OWW786533 PGQ786533:PGS786533 PQM786533:PQO786533 QAI786533:QAK786533 QKE786533:QKG786533 QUA786533:QUC786533 RDW786533:RDY786533 RNS786533:RNU786533 RXO786533:RXQ786533 SHK786533:SHM786533 SRG786533:SRI786533 TBC786533:TBE786533 TKY786533:TLA786533 TUU786533:TUW786533 UEQ786533:UES786533 UOM786533:UOO786533 UYI786533:UYK786533 VIE786533:VIG786533 VSA786533:VSC786533 WBW786533:WBY786533 WLS786533:WLU786533 WVO786533:WVQ786533 G852069:I852069 JC852069:JE852069 SY852069:TA852069 ACU852069:ACW852069 AMQ852069:AMS852069 AWM852069:AWO852069 BGI852069:BGK852069 BQE852069:BQG852069 CAA852069:CAC852069 CJW852069:CJY852069 CTS852069:CTU852069 DDO852069:DDQ852069 DNK852069:DNM852069 DXG852069:DXI852069 EHC852069:EHE852069 EQY852069:ERA852069 FAU852069:FAW852069 FKQ852069:FKS852069 FUM852069:FUO852069 GEI852069:GEK852069 GOE852069:GOG852069 GYA852069:GYC852069 HHW852069:HHY852069 HRS852069:HRU852069 IBO852069:IBQ852069 ILK852069:ILM852069 IVG852069:IVI852069 JFC852069:JFE852069 JOY852069:JPA852069 JYU852069:JYW852069 KIQ852069:KIS852069 KSM852069:KSO852069 LCI852069:LCK852069 LME852069:LMG852069 LWA852069:LWC852069 MFW852069:MFY852069 MPS852069:MPU852069 MZO852069:MZQ852069 NJK852069:NJM852069 NTG852069:NTI852069 ODC852069:ODE852069 OMY852069:ONA852069 OWU852069:OWW852069 PGQ852069:PGS852069 PQM852069:PQO852069 QAI852069:QAK852069 QKE852069:QKG852069 QUA852069:QUC852069 RDW852069:RDY852069 RNS852069:RNU852069 RXO852069:RXQ852069 SHK852069:SHM852069 SRG852069:SRI852069 TBC852069:TBE852069 TKY852069:TLA852069 TUU852069:TUW852069 UEQ852069:UES852069 UOM852069:UOO852069 UYI852069:UYK852069 VIE852069:VIG852069 VSA852069:VSC852069 WBW852069:WBY852069 WLS852069:WLU852069 WVO852069:WVQ852069 G917605:I917605 JC917605:JE917605 SY917605:TA917605 ACU917605:ACW917605 AMQ917605:AMS917605 AWM917605:AWO917605 BGI917605:BGK917605 BQE917605:BQG917605 CAA917605:CAC917605 CJW917605:CJY917605 CTS917605:CTU917605 DDO917605:DDQ917605 DNK917605:DNM917605 DXG917605:DXI917605 EHC917605:EHE917605 EQY917605:ERA917605 FAU917605:FAW917605 FKQ917605:FKS917605 FUM917605:FUO917605 GEI917605:GEK917605 GOE917605:GOG917605 GYA917605:GYC917605 HHW917605:HHY917605 HRS917605:HRU917605 IBO917605:IBQ917605 ILK917605:ILM917605 IVG917605:IVI917605 JFC917605:JFE917605 JOY917605:JPA917605 JYU917605:JYW917605 KIQ917605:KIS917605 KSM917605:KSO917605 LCI917605:LCK917605 LME917605:LMG917605 LWA917605:LWC917605 MFW917605:MFY917605 MPS917605:MPU917605 MZO917605:MZQ917605 NJK917605:NJM917605 NTG917605:NTI917605 ODC917605:ODE917605 OMY917605:ONA917605 OWU917605:OWW917605 PGQ917605:PGS917605 PQM917605:PQO917605 QAI917605:QAK917605 QKE917605:QKG917605 QUA917605:QUC917605 RDW917605:RDY917605 RNS917605:RNU917605 RXO917605:RXQ917605 SHK917605:SHM917605 SRG917605:SRI917605 TBC917605:TBE917605 TKY917605:TLA917605 TUU917605:TUW917605 UEQ917605:UES917605 UOM917605:UOO917605 UYI917605:UYK917605 VIE917605:VIG917605 VSA917605:VSC917605 WBW917605:WBY917605 WLS917605:WLU917605 WVO917605:WVQ917605 G983141:I983141 JC983141:JE983141 SY983141:TA983141 ACU983141:ACW983141 AMQ983141:AMS983141 AWM983141:AWO983141 BGI983141:BGK983141 BQE983141:BQG983141 CAA983141:CAC983141 CJW983141:CJY983141 CTS983141:CTU983141 DDO983141:DDQ983141 DNK983141:DNM983141 DXG983141:DXI983141 EHC983141:EHE983141 EQY983141:ERA983141 FAU983141:FAW983141 FKQ983141:FKS983141 FUM983141:FUO983141 GEI983141:GEK983141 GOE983141:GOG983141 GYA983141:GYC983141 HHW983141:HHY983141 HRS983141:HRU983141 IBO983141:IBQ983141 ILK983141:ILM983141 IVG983141:IVI983141 JFC983141:JFE983141 JOY983141:JPA983141 JYU983141:JYW983141 KIQ983141:KIS983141 KSM983141:KSO983141 LCI983141:LCK983141 LME983141:LMG983141 LWA983141:LWC983141 MFW983141:MFY983141 MPS983141:MPU983141 MZO983141:MZQ983141 NJK983141:NJM983141 NTG983141:NTI983141 ODC983141:ODE983141 OMY983141:ONA983141 OWU983141:OWW983141 PGQ983141:PGS983141 PQM983141:PQO983141 QAI983141:QAK983141 QKE983141:QKG983141 QUA983141:QUC983141 RDW983141:RDY983141 RNS983141:RNU983141 RXO983141:RXQ983141 SHK983141:SHM983141 SRG983141:SRI983141 TBC983141:TBE983141 TKY983141:TLA983141 TUU983141:TUW983141 UEQ983141:UES983141 UOM983141:UOO983141 UYI983141:UYK983141 VIE983141:VIG983141 VSA983141:VSC983141 WBW983141:WBY983141 WLS983141:WLU983141 WVO983141:WVQ983141 G65613:I65613 JC65613:JE65613 SY65613:TA65613 ACU65613:ACW65613 AMQ65613:AMS65613 AWM65613:AWO65613 BGI65613:BGK65613 BQE65613:BQG65613 CAA65613:CAC65613 CJW65613:CJY65613 CTS65613:CTU65613 DDO65613:DDQ65613 DNK65613:DNM65613 DXG65613:DXI65613 EHC65613:EHE65613 EQY65613:ERA65613 FAU65613:FAW65613 FKQ65613:FKS65613 FUM65613:FUO65613 GEI65613:GEK65613 GOE65613:GOG65613 GYA65613:GYC65613 HHW65613:HHY65613 HRS65613:HRU65613 IBO65613:IBQ65613 ILK65613:ILM65613 IVG65613:IVI65613 JFC65613:JFE65613 JOY65613:JPA65613 JYU65613:JYW65613 KIQ65613:KIS65613 KSM65613:KSO65613 LCI65613:LCK65613 LME65613:LMG65613 LWA65613:LWC65613 MFW65613:MFY65613 MPS65613:MPU65613 MZO65613:MZQ65613 NJK65613:NJM65613 NTG65613:NTI65613 ODC65613:ODE65613 OMY65613:ONA65613 OWU65613:OWW65613 PGQ65613:PGS65613 PQM65613:PQO65613 QAI65613:QAK65613 QKE65613:QKG65613 QUA65613:QUC65613 RDW65613:RDY65613 RNS65613:RNU65613 RXO65613:RXQ65613 SHK65613:SHM65613 SRG65613:SRI65613 TBC65613:TBE65613 TKY65613:TLA65613 TUU65613:TUW65613 UEQ65613:UES65613 UOM65613:UOO65613 UYI65613:UYK65613 VIE65613:VIG65613 VSA65613:VSC65613 WBW65613:WBY65613 WLS65613:WLU65613 WVO65613:WVQ65613 G131149:I131149 JC131149:JE131149 SY131149:TA131149 ACU131149:ACW131149 AMQ131149:AMS131149 AWM131149:AWO131149 BGI131149:BGK131149 BQE131149:BQG131149 CAA131149:CAC131149 CJW131149:CJY131149 CTS131149:CTU131149 DDO131149:DDQ131149 DNK131149:DNM131149 DXG131149:DXI131149 EHC131149:EHE131149 EQY131149:ERA131149 FAU131149:FAW131149 FKQ131149:FKS131149 FUM131149:FUO131149 GEI131149:GEK131149 GOE131149:GOG131149 GYA131149:GYC131149 HHW131149:HHY131149 HRS131149:HRU131149 IBO131149:IBQ131149 ILK131149:ILM131149 IVG131149:IVI131149 JFC131149:JFE131149 JOY131149:JPA131149 JYU131149:JYW131149 KIQ131149:KIS131149 KSM131149:KSO131149 LCI131149:LCK131149 LME131149:LMG131149 LWA131149:LWC131149 MFW131149:MFY131149 MPS131149:MPU131149 MZO131149:MZQ131149 NJK131149:NJM131149 NTG131149:NTI131149 ODC131149:ODE131149 OMY131149:ONA131149 OWU131149:OWW131149 PGQ131149:PGS131149 PQM131149:PQO131149 QAI131149:QAK131149 QKE131149:QKG131149 QUA131149:QUC131149 RDW131149:RDY131149 RNS131149:RNU131149 RXO131149:RXQ131149 SHK131149:SHM131149 SRG131149:SRI131149 TBC131149:TBE131149 TKY131149:TLA131149 TUU131149:TUW131149 UEQ131149:UES131149 UOM131149:UOO131149 UYI131149:UYK131149 VIE131149:VIG131149 VSA131149:VSC131149 WBW131149:WBY131149 WLS131149:WLU131149 WVO131149:WVQ131149 G196685:I196685 JC196685:JE196685 SY196685:TA196685 ACU196685:ACW196685 AMQ196685:AMS196685 AWM196685:AWO196685 BGI196685:BGK196685 BQE196685:BQG196685 CAA196685:CAC196685 CJW196685:CJY196685 CTS196685:CTU196685 DDO196685:DDQ196685 DNK196685:DNM196685 DXG196685:DXI196685 EHC196685:EHE196685 EQY196685:ERA196685 FAU196685:FAW196685 FKQ196685:FKS196685 FUM196685:FUO196685 GEI196685:GEK196685 GOE196685:GOG196685 GYA196685:GYC196685 HHW196685:HHY196685 HRS196685:HRU196685 IBO196685:IBQ196685 ILK196685:ILM196685 IVG196685:IVI196685 JFC196685:JFE196685 JOY196685:JPA196685 JYU196685:JYW196685 KIQ196685:KIS196685 KSM196685:KSO196685 LCI196685:LCK196685 LME196685:LMG196685 LWA196685:LWC196685 MFW196685:MFY196685 MPS196685:MPU196685 MZO196685:MZQ196685 NJK196685:NJM196685 NTG196685:NTI196685 ODC196685:ODE196685 OMY196685:ONA196685 OWU196685:OWW196685 PGQ196685:PGS196685 PQM196685:PQO196685 QAI196685:QAK196685 QKE196685:QKG196685 QUA196685:QUC196685 RDW196685:RDY196685 RNS196685:RNU196685 RXO196685:RXQ196685 SHK196685:SHM196685 SRG196685:SRI196685 TBC196685:TBE196685 TKY196685:TLA196685 TUU196685:TUW196685 UEQ196685:UES196685 UOM196685:UOO196685 UYI196685:UYK196685 VIE196685:VIG196685 VSA196685:VSC196685 WBW196685:WBY196685 WLS196685:WLU196685 WVO196685:WVQ196685 G262221:I262221 JC262221:JE262221 SY262221:TA262221 ACU262221:ACW262221 AMQ262221:AMS262221 AWM262221:AWO262221 BGI262221:BGK262221 BQE262221:BQG262221 CAA262221:CAC262221 CJW262221:CJY262221 CTS262221:CTU262221 DDO262221:DDQ262221 DNK262221:DNM262221 DXG262221:DXI262221 EHC262221:EHE262221 EQY262221:ERA262221 FAU262221:FAW262221 FKQ262221:FKS262221 FUM262221:FUO262221 GEI262221:GEK262221 GOE262221:GOG262221 GYA262221:GYC262221 HHW262221:HHY262221 HRS262221:HRU262221 IBO262221:IBQ262221 ILK262221:ILM262221 IVG262221:IVI262221 JFC262221:JFE262221 JOY262221:JPA262221 JYU262221:JYW262221 KIQ262221:KIS262221 KSM262221:KSO262221 LCI262221:LCK262221 LME262221:LMG262221 LWA262221:LWC262221 MFW262221:MFY262221 MPS262221:MPU262221 MZO262221:MZQ262221 NJK262221:NJM262221 NTG262221:NTI262221 ODC262221:ODE262221 OMY262221:ONA262221 OWU262221:OWW262221 PGQ262221:PGS262221 PQM262221:PQO262221 QAI262221:QAK262221 QKE262221:QKG262221 QUA262221:QUC262221 RDW262221:RDY262221 RNS262221:RNU262221 RXO262221:RXQ262221 SHK262221:SHM262221 SRG262221:SRI262221 TBC262221:TBE262221 TKY262221:TLA262221 TUU262221:TUW262221 UEQ262221:UES262221 UOM262221:UOO262221 UYI262221:UYK262221 VIE262221:VIG262221 VSA262221:VSC262221 WBW262221:WBY262221 WLS262221:WLU262221 WVO262221:WVQ262221 G327757:I327757 JC327757:JE327757 SY327757:TA327757 ACU327757:ACW327757 AMQ327757:AMS327757 AWM327757:AWO327757 BGI327757:BGK327757 BQE327757:BQG327757 CAA327757:CAC327757 CJW327757:CJY327757 CTS327757:CTU327757 DDO327757:DDQ327757 DNK327757:DNM327757 DXG327757:DXI327757 EHC327757:EHE327757 EQY327757:ERA327757 FAU327757:FAW327757 FKQ327757:FKS327757 FUM327757:FUO327757 GEI327757:GEK327757 GOE327757:GOG327757 GYA327757:GYC327757 HHW327757:HHY327757 HRS327757:HRU327757 IBO327757:IBQ327757 ILK327757:ILM327757 IVG327757:IVI327757 JFC327757:JFE327757 JOY327757:JPA327757 JYU327757:JYW327757 KIQ327757:KIS327757 KSM327757:KSO327757 LCI327757:LCK327757 LME327757:LMG327757 LWA327757:LWC327757 MFW327757:MFY327757 MPS327757:MPU327757 MZO327757:MZQ327757 NJK327757:NJM327757 NTG327757:NTI327757 ODC327757:ODE327757 OMY327757:ONA327757 OWU327757:OWW327757 PGQ327757:PGS327757 PQM327757:PQO327757 QAI327757:QAK327757 QKE327757:QKG327757 QUA327757:QUC327757 RDW327757:RDY327757 RNS327757:RNU327757 RXO327757:RXQ327757 SHK327757:SHM327757 SRG327757:SRI327757 TBC327757:TBE327757 TKY327757:TLA327757 TUU327757:TUW327757 UEQ327757:UES327757 UOM327757:UOO327757 UYI327757:UYK327757 VIE327757:VIG327757 VSA327757:VSC327757 WBW327757:WBY327757 WLS327757:WLU327757 WVO327757:WVQ327757 G393293:I393293 JC393293:JE393293 SY393293:TA393293 ACU393293:ACW393293 AMQ393293:AMS393293 AWM393293:AWO393293 BGI393293:BGK393293 BQE393293:BQG393293 CAA393293:CAC393293 CJW393293:CJY393293 CTS393293:CTU393293 DDO393293:DDQ393293 DNK393293:DNM393293 DXG393293:DXI393293 EHC393293:EHE393293 EQY393293:ERA393293 FAU393293:FAW393293 FKQ393293:FKS393293 FUM393293:FUO393293 GEI393293:GEK393293 GOE393293:GOG393293 GYA393293:GYC393293 HHW393293:HHY393293 HRS393293:HRU393293 IBO393293:IBQ393293 ILK393293:ILM393293 IVG393293:IVI393293 JFC393293:JFE393293 JOY393293:JPA393293 JYU393293:JYW393293 KIQ393293:KIS393293 KSM393293:KSO393293 LCI393293:LCK393293 LME393293:LMG393293 LWA393293:LWC393293 MFW393293:MFY393293 MPS393293:MPU393293 MZO393293:MZQ393293 NJK393293:NJM393293 NTG393293:NTI393293 ODC393293:ODE393293 OMY393293:ONA393293 OWU393293:OWW393293 PGQ393293:PGS393293 PQM393293:PQO393293 QAI393293:QAK393293 QKE393293:QKG393293 QUA393293:QUC393293 RDW393293:RDY393293 RNS393293:RNU393293 RXO393293:RXQ393293 SHK393293:SHM393293 SRG393293:SRI393293 TBC393293:TBE393293 TKY393293:TLA393293 TUU393293:TUW393293 UEQ393293:UES393293 UOM393293:UOO393293 UYI393293:UYK393293 VIE393293:VIG393293 VSA393293:VSC393293 WBW393293:WBY393293 WLS393293:WLU393293 WVO393293:WVQ393293 G458829:I458829 JC458829:JE458829 SY458829:TA458829 ACU458829:ACW458829 AMQ458829:AMS458829 AWM458829:AWO458829 BGI458829:BGK458829 BQE458829:BQG458829 CAA458829:CAC458829 CJW458829:CJY458829 CTS458829:CTU458829 DDO458829:DDQ458829 DNK458829:DNM458829 DXG458829:DXI458829 EHC458829:EHE458829 EQY458829:ERA458829 FAU458829:FAW458829 FKQ458829:FKS458829 FUM458829:FUO458829 GEI458829:GEK458829 GOE458829:GOG458829 GYA458829:GYC458829 HHW458829:HHY458829 HRS458829:HRU458829 IBO458829:IBQ458829 ILK458829:ILM458829 IVG458829:IVI458829 JFC458829:JFE458829 JOY458829:JPA458829 JYU458829:JYW458829 KIQ458829:KIS458829 KSM458829:KSO458829 LCI458829:LCK458829 LME458829:LMG458829 LWA458829:LWC458829 MFW458829:MFY458829 MPS458829:MPU458829 MZO458829:MZQ458829 NJK458829:NJM458829 NTG458829:NTI458829 ODC458829:ODE458829 OMY458829:ONA458829 OWU458829:OWW458829 PGQ458829:PGS458829 PQM458829:PQO458829 QAI458829:QAK458829 QKE458829:QKG458829 QUA458829:QUC458829 RDW458829:RDY458829 RNS458829:RNU458829 RXO458829:RXQ458829 SHK458829:SHM458829 SRG458829:SRI458829 TBC458829:TBE458829 TKY458829:TLA458829 TUU458829:TUW458829 UEQ458829:UES458829 UOM458829:UOO458829 UYI458829:UYK458829 VIE458829:VIG458829 VSA458829:VSC458829 WBW458829:WBY458829 WLS458829:WLU458829 WVO458829:WVQ458829 G524365:I524365 JC524365:JE524365 SY524365:TA524365 ACU524365:ACW524365 AMQ524365:AMS524365 AWM524365:AWO524365 BGI524365:BGK524365 BQE524365:BQG524365 CAA524365:CAC524365 CJW524365:CJY524365 CTS524365:CTU524365 DDO524365:DDQ524365 DNK524365:DNM524365 DXG524365:DXI524365 EHC524365:EHE524365 EQY524365:ERA524365 FAU524365:FAW524365 FKQ524365:FKS524365 FUM524365:FUO524365 GEI524365:GEK524365 GOE524365:GOG524365 GYA524365:GYC524365 HHW524365:HHY524365 HRS524365:HRU524365 IBO524365:IBQ524365 ILK524365:ILM524365 IVG524365:IVI524365 JFC524365:JFE524365 JOY524365:JPA524365 JYU524365:JYW524365 KIQ524365:KIS524365 KSM524365:KSO524365 LCI524365:LCK524365 LME524365:LMG524365 LWA524365:LWC524365 MFW524365:MFY524365 MPS524365:MPU524365 MZO524365:MZQ524365 NJK524365:NJM524365 NTG524365:NTI524365 ODC524365:ODE524365 OMY524365:ONA524365 OWU524365:OWW524365 PGQ524365:PGS524365 PQM524365:PQO524365 QAI524365:QAK524365 QKE524365:QKG524365 QUA524365:QUC524365 RDW524365:RDY524365 RNS524365:RNU524365 RXO524365:RXQ524365 SHK524365:SHM524365 SRG524365:SRI524365 TBC524365:TBE524365 TKY524365:TLA524365 TUU524365:TUW524365 UEQ524365:UES524365 UOM524365:UOO524365 UYI524365:UYK524365 VIE524365:VIG524365 VSA524365:VSC524365 WBW524365:WBY524365 WLS524365:WLU524365 WVO524365:WVQ524365 G589901:I589901 JC589901:JE589901 SY589901:TA589901 ACU589901:ACW589901 AMQ589901:AMS589901 AWM589901:AWO589901 BGI589901:BGK589901 BQE589901:BQG589901 CAA589901:CAC589901 CJW589901:CJY589901 CTS589901:CTU589901 DDO589901:DDQ589901 DNK589901:DNM589901 DXG589901:DXI589901 EHC589901:EHE589901 EQY589901:ERA589901 FAU589901:FAW589901 FKQ589901:FKS589901 FUM589901:FUO589901 GEI589901:GEK589901 GOE589901:GOG589901 GYA589901:GYC589901 HHW589901:HHY589901 HRS589901:HRU589901 IBO589901:IBQ589901 ILK589901:ILM589901 IVG589901:IVI589901 JFC589901:JFE589901 JOY589901:JPA589901 JYU589901:JYW589901 KIQ589901:KIS589901 KSM589901:KSO589901 LCI589901:LCK589901 LME589901:LMG589901 LWA589901:LWC589901 MFW589901:MFY589901 MPS589901:MPU589901 MZO589901:MZQ589901 NJK589901:NJM589901 NTG589901:NTI589901 ODC589901:ODE589901 OMY589901:ONA589901 OWU589901:OWW589901 PGQ589901:PGS589901 PQM589901:PQO589901 QAI589901:QAK589901 QKE589901:QKG589901 QUA589901:QUC589901 RDW589901:RDY589901 RNS589901:RNU589901 RXO589901:RXQ589901 SHK589901:SHM589901 SRG589901:SRI589901 TBC589901:TBE589901 TKY589901:TLA589901 TUU589901:TUW589901 UEQ589901:UES589901 UOM589901:UOO589901 UYI589901:UYK589901 VIE589901:VIG589901 VSA589901:VSC589901 WBW589901:WBY589901 WLS589901:WLU589901 WVO589901:WVQ589901 G655437:I655437 JC655437:JE655437 SY655437:TA655437 ACU655437:ACW655437 AMQ655437:AMS655437 AWM655437:AWO655437 BGI655437:BGK655437 BQE655437:BQG655437 CAA655437:CAC655437 CJW655437:CJY655437 CTS655437:CTU655437 DDO655437:DDQ655437 DNK655437:DNM655437 DXG655437:DXI655437 EHC655437:EHE655437 EQY655437:ERA655437 FAU655437:FAW655437 FKQ655437:FKS655437 FUM655437:FUO655437 GEI655437:GEK655437 GOE655437:GOG655437 GYA655437:GYC655437 HHW655437:HHY655437 HRS655437:HRU655437 IBO655437:IBQ655437 ILK655437:ILM655437 IVG655437:IVI655437 JFC655437:JFE655437 JOY655437:JPA655437 JYU655437:JYW655437 KIQ655437:KIS655437 KSM655437:KSO655437 LCI655437:LCK655437 LME655437:LMG655437 LWA655437:LWC655437 MFW655437:MFY655437 MPS655437:MPU655437 MZO655437:MZQ655437 NJK655437:NJM655437 NTG655437:NTI655437 ODC655437:ODE655437 OMY655437:ONA655437 OWU655437:OWW655437 PGQ655437:PGS655437 PQM655437:PQO655437 QAI655437:QAK655437 QKE655437:QKG655437 QUA655437:QUC655437 RDW655437:RDY655437 RNS655437:RNU655437 RXO655437:RXQ655437 SHK655437:SHM655437 SRG655437:SRI655437 TBC655437:TBE655437 TKY655437:TLA655437 TUU655437:TUW655437 UEQ655437:UES655437 UOM655437:UOO655437 UYI655437:UYK655437 VIE655437:VIG655437 VSA655437:VSC655437 WBW655437:WBY655437 WLS655437:WLU655437 WVO655437:WVQ655437 G720973:I720973 JC720973:JE720973 SY720973:TA720973 ACU720973:ACW720973 AMQ720973:AMS720973 AWM720973:AWO720973 BGI720973:BGK720973 BQE720973:BQG720973 CAA720973:CAC720973 CJW720973:CJY720973 CTS720973:CTU720973 DDO720973:DDQ720973 DNK720973:DNM720973 DXG720973:DXI720973 EHC720973:EHE720973 EQY720973:ERA720973 FAU720973:FAW720973 FKQ720973:FKS720973 FUM720973:FUO720973 GEI720973:GEK720973 GOE720973:GOG720973 GYA720973:GYC720973 HHW720973:HHY720973 HRS720973:HRU720973 IBO720973:IBQ720973 ILK720973:ILM720973 IVG720973:IVI720973 JFC720973:JFE720973 JOY720973:JPA720973 JYU720973:JYW720973 KIQ720973:KIS720973 KSM720973:KSO720973 LCI720973:LCK720973 LME720973:LMG720973 LWA720973:LWC720973 MFW720973:MFY720973 MPS720973:MPU720973 MZO720973:MZQ720973 NJK720973:NJM720973 NTG720973:NTI720973 ODC720973:ODE720973 OMY720973:ONA720973 OWU720973:OWW720973 PGQ720973:PGS720973 PQM720973:PQO720973 QAI720973:QAK720973 QKE720973:QKG720973 QUA720973:QUC720973 RDW720973:RDY720973 RNS720973:RNU720973 RXO720973:RXQ720973 SHK720973:SHM720973 SRG720973:SRI720973 TBC720973:TBE720973 TKY720973:TLA720973 TUU720973:TUW720973 UEQ720973:UES720973 UOM720973:UOO720973 UYI720973:UYK720973 VIE720973:VIG720973 VSA720973:VSC720973 WBW720973:WBY720973 WLS720973:WLU720973 WVO720973:WVQ720973 G786509:I786509 JC786509:JE786509 SY786509:TA786509 ACU786509:ACW786509 AMQ786509:AMS786509 AWM786509:AWO786509 BGI786509:BGK786509 BQE786509:BQG786509 CAA786509:CAC786509 CJW786509:CJY786509 CTS786509:CTU786509 DDO786509:DDQ786509 DNK786509:DNM786509 DXG786509:DXI786509 EHC786509:EHE786509 EQY786509:ERA786509 FAU786509:FAW786509 FKQ786509:FKS786509 FUM786509:FUO786509 GEI786509:GEK786509 GOE786509:GOG786509 GYA786509:GYC786509 HHW786509:HHY786509 HRS786509:HRU786509 IBO786509:IBQ786509 ILK786509:ILM786509 IVG786509:IVI786509 JFC786509:JFE786509 JOY786509:JPA786509 JYU786509:JYW786509 KIQ786509:KIS786509 KSM786509:KSO786509 LCI786509:LCK786509 LME786509:LMG786509 LWA786509:LWC786509 MFW786509:MFY786509 MPS786509:MPU786509 MZO786509:MZQ786509 NJK786509:NJM786509 NTG786509:NTI786509 ODC786509:ODE786509 OMY786509:ONA786509 OWU786509:OWW786509 PGQ786509:PGS786509 PQM786509:PQO786509 QAI786509:QAK786509 QKE786509:QKG786509 QUA786509:QUC786509 RDW786509:RDY786509 RNS786509:RNU786509 RXO786509:RXQ786509 SHK786509:SHM786509 SRG786509:SRI786509 TBC786509:TBE786509 TKY786509:TLA786509 TUU786509:TUW786509 UEQ786509:UES786509 UOM786509:UOO786509 UYI786509:UYK786509 VIE786509:VIG786509 VSA786509:VSC786509 WBW786509:WBY786509 WLS786509:WLU786509 WVO786509:WVQ786509 G852045:I852045 JC852045:JE852045 SY852045:TA852045 ACU852045:ACW852045 AMQ852045:AMS852045 AWM852045:AWO852045 BGI852045:BGK852045 BQE852045:BQG852045 CAA852045:CAC852045 CJW852045:CJY852045 CTS852045:CTU852045 DDO852045:DDQ852045 DNK852045:DNM852045 DXG852045:DXI852045 EHC852045:EHE852045 EQY852045:ERA852045 FAU852045:FAW852045 FKQ852045:FKS852045 FUM852045:FUO852045 GEI852045:GEK852045 GOE852045:GOG852045 GYA852045:GYC852045 HHW852045:HHY852045 HRS852045:HRU852045 IBO852045:IBQ852045 ILK852045:ILM852045 IVG852045:IVI852045 JFC852045:JFE852045 JOY852045:JPA852045 JYU852045:JYW852045 KIQ852045:KIS852045 KSM852045:KSO852045 LCI852045:LCK852045 LME852045:LMG852045 LWA852045:LWC852045 MFW852045:MFY852045 MPS852045:MPU852045 MZO852045:MZQ852045 NJK852045:NJM852045 NTG852045:NTI852045 ODC852045:ODE852045 OMY852045:ONA852045 OWU852045:OWW852045 PGQ852045:PGS852045 PQM852045:PQO852045 QAI852045:QAK852045 QKE852045:QKG852045 QUA852045:QUC852045 RDW852045:RDY852045 RNS852045:RNU852045 RXO852045:RXQ852045 SHK852045:SHM852045 SRG852045:SRI852045 TBC852045:TBE852045 TKY852045:TLA852045 TUU852045:TUW852045 UEQ852045:UES852045 UOM852045:UOO852045 UYI852045:UYK852045 VIE852045:VIG852045 VSA852045:VSC852045 WBW852045:WBY852045 WLS852045:WLU852045 WVO852045:WVQ852045 G917581:I917581 JC917581:JE917581 SY917581:TA917581 ACU917581:ACW917581 AMQ917581:AMS917581 AWM917581:AWO917581 BGI917581:BGK917581 BQE917581:BQG917581 CAA917581:CAC917581 CJW917581:CJY917581 CTS917581:CTU917581 DDO917581:DDQ917581 DNK917581:DNM917581 DXG917581:DXI917581 EHC917581:EHE917581 EQY917581:ERA917581 FAU917581:FAW917581 FKQ917581:FKS917581 FUM917581:FUO917581 GEI917581:GEK917581 GOE917581:GOG917581 GYA917581:GYC917581 HHW917581:HHY917581 HRS917581:HRU917581 IBO917581:IBQ917581 ILK917581:ILM917581 IVG917581:IVI917581 JFC917581:JFE917581 JOY917581:JPA917581 JYU917581:JYW917581 KIQ917581:KIS917581 KSM917581:KSO917581 LCI917581:LCK917581 LME917581:LMG917581 LWA917581:LWC917581 MFW917581:MFY917581 MPS917581:MPU917581 MZO917581:MZQ917581 NJK917581:NJM917581 NTG917581:NTI917581 ODC917581:ODE917581 OMY917581:ONA917581 OWU917581:OWW917581 PGQ917581:PGS917581 PQM917581:PQO917581 QAI917581:QAK917581 QKE917581:QKG917581 QUA917581:QUC917581 RDW917581:RDY917581 RNS917581:RNU917581 RXO917581:RXQ917581 SHK917581:SHM917581 SRG917581:SRI917581 TBC917581:TBE917581 TKY917581:TLA917581 TUU917581:TUW917581 UEQ917581:UES917581 UOM917581:UOO917581 UYI917581:UYK917581 VIE917581:VIG917581 VSA917581:VSC917581 WBW917581:WBY917581 WLS917581:WLU917581 WVO917581:WVQ917581 G983117:I983117 JC983117:JE983117 SY983117:TA983117 ACU983117:ACW983117 AMQ983117:AMS983117 AWM983117:AWO983117 BGI983117:BGK983117 BQE983117:BQG983117 CAA983117:CAC983117 CJW983117:CJY983117 CTS983117:CTU983117 DDO983117:DDQ983117 DNK983117:DNM983117 DXG983117:DXI983117 EHC983117:EHE983117 EQY983117:ERA983117 FAU983117:FAW983117 FKQ983117:FKS983117 FUM983117:FUO983117 GEI983117:GEK983117 GOE983117:GOG983117 GYA983117:GYC983117 HHW983117:HHY983117 HRS983117:HRU983117 IBO983117:IBQ983117 ILK983117:ILM983117 IVG983117:IVI983117 JFC983117:JFE983117 JOY983117:JPA983117 JYU983117:JYW983117 KIQ983117:KIS983117 KSM983117:KSO983117 LCI983117:LCK983117 LME983117:LMG983117 LWA983117:LWC983117 MFW983117:MFY983117 MPS983117:MPU983117 MZO983117:MZQ983117 NJK983117:NJM983117 NTG983117:NTI983117 ODC983117:ODE983117 OMY983117:ONA983117 OWU983117:OWW983117 PGQ983117:PGS983117 PQM983117:PQO983117 QAI983117:QAK983117 QKE983117:QKG983117 QUA983117:QUC983117 RDW983117:RDY983117 RNS983117:RNU983117 RXO983117:RXQ983117 SHK983117:SHM983117 SRG983117:SRI983117 TBC983117:TBE983117 TKY983117:TLA983117 TUU983117:TUW983117 UEQ983117:UES983117 UOM983117:UOO983117 UYI983117:UYK983117 VIE983117:VIG983117 VSA983117:VSC983117 WBW983117:WBY983117 WLS983117:WLU983117 WVO983117:WVQ983117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107:I107 JC107:JE107 SY107:TA107 ACU107:ACW107 AMQ107:AMS107 AWM107:AWO107 BGI107:BGK107 BQE107:BQG107 CAA107:CAC107 CJW107:CJY107 CTS107:CTU107 DDO107:DDQ107 DNK107:DNM107 DXG107:DXI107 EHC107:EHE107 EQY107:ERA107 FAU107:FAW107 FKQ107:FKS107 FUM107:FUO107 GEI107:GEK107 GOE107:GOG107 GYA107:GYC107 HHW107:HHY107 HRS107:HRU107 IBO107:IBQ107 ILK107:ILM107 IVG107:IVI107 JFC107:JFE107 JOY107:JPA107 JYU107:JYW107 KIQ107:KIS107 KSM107:KSO107 LCI107:LCK107 LME107:LMG107 LWA107:LWC107 MFW107:MFY107 MPS107:MPU107 MZO107:MZQ107 NJK107:NJM107 NTG107:NTI107 ODC107:ODE107 OMY107:ONA107 OWU107:OWW107 PGQ107:PGS107 PQM107:PQO107 QAI107:QAK107 QKE107:QKG107 QUA107:QUC107 RDW107:RDY107 RNS107:RNU107 RXO107:RXQ107 SHK107:SHM107 SRG107:SRI107 TBC107:TBE107 TKY107:TLA107 TUU107:TUW107 UEQ107:UES107 UOM107:UOO107 UYI107:UYK107 VIE107:VIG107 VSA107:VSC107 WBW107:WBY107 WLS107:WLU107 WVO107:WVQ107 G103:I103 JC103:JE103 SY103:TA103 ACU103:ACW103 AMQ103:AMS103 AWM103:AWO103 BGI103:BGK103 BQE103:BQG103 CAA103:CAC103 CJW103:CJY103 CTS103:CTU103 DDO103:DDQ103 DNK103:DNM103 DXG103:DXI103 EHC103:EHE103 EQY103:ERA103 FAU103:FAW103 FKQ103:FKS103 FUM103:FUO103 GEI103:GEK103 GOE103:GOG103 GYA103:GYC103 HHW103:HHY103 HRS103:HRU103 IBO103:IBQ103 ILK103:ILM103 IVG103:IVI103 JFC103:JFE103 JOY103:JPA103 JYU103:JYW103 KIQ103:KIS103 KSM103:KSO103 LCI103:LCK103 LME103:LMG103 LWA103:LWC103 MFW103:MFY103 MPS103:MPU103 MZO103:MZQ103 NJK103:NJM103 NTG103:NTI103 ODC103:ODE103 OMY103:ONA103 OWU103:OWW103 PGQ103:PGS103 PQM103:PQO103 QAI103:QAK103 QKE103:QKG103 QUA103:QUC103 RDW103:RDY103 RNS103:RNU103 RXO103:RXQ103 SHK103:SHM103 SRG103:SRI103 TBC103:TBE103 TKY103:TLA103 TUU103:TUW103 UEQ103:UES103 UOM103:UOO103 UYI103:UYK103 VIE103:VIG103 VSA103:VSC103 WBW103:WBY103 WLS103:WLU103 WVO103:WVQ103 G79:I79 JC79:JE79 SY79:TA79 ACU79:ACW79 AMQ79:AMS79 AWM79:AWO79 BGI79:BGK79 BQE79:BQG79 CAA79:CAC79 CJW79:CJY79 CTS79:CTU79 DDO79:DDQ79 DNK79:DNM79 DXG79:DXI79 EHC79:EHE79 EQY79:ERA79 FAU79:FAW79 FKQ79:FKS79 FUM79:FUO79 GEI79:GEK79 GOE79:GOG79 GYA79:GYC79 HHW79:HHY79 HRS79:HRU79 IBO79:IBQ79 ILK79:ILM79 IVG79:IVI79 JFC79:JFE79 JOY79:JPA79 JYU79:JYW79 KIQ79:KIS79 KSM79:KSO79 LCI79:LCK79 LME79:LMG79 LWA79:LWC79 MFW79:MFY79 MPS79:MPU79 MZO79:MZQ79 NJK79:NJM79 NTG79:NTI79 ODC79:ODE79 OMY79:ONA79 OWU79:OWW79 PGQ79:PGS79 PQM79:PQO79 QAI79:QAK79 QKE79:QKG79 QUA79:QUC79 RDW79:RDY79 RNS79:RNU79 RXO79:RXQ79 SHK79:SHM79 SRG79:SRI79 TBC79:TBE79 TKY79:TLA79 TUU79:TUW79 UEQ79:UES79 UOM79:UOO79 UYI79:UYK79 VIE79:VIG79 VSA79:VSC79 WBW79:WBY79 WLS79:WLU79 WVO79:WVQ79 G56:I56 JC56:JE56 SY56:TA56 ACU56:ACW56 AMQ56:AMS56 AWM56:AWO56 BGI56:BGK56 BQE56:BQG56 CAA56:CAC56 CJW56:CJY56 CTS56:CTU56 DDO56:DDQ56 DNK56:DNM56 DXG56:DXI56 EHC56:EHE56 EQY56:ERA56 FAU56:FAW56 FKQ56:FKS56 FUM56:FUO56 GEI56:GEK56 GOE56:GOG56 GYA56:GYC56 HHW56:HHY56 HRS56:HRU56 IBO56:IBQ56 ILK56:ILM56 IVG56:IVI56 JFC56:JFE56 JOY56:JPA56 JYU56:JYW56 KIQ56:KIS56 KSM56:KSO56 LCI56:LCK56 LME56:LMG56 LWA56:LWC56 MFW56:MFY56 MPS56:MPU56 MZO56:MZQ56 NJK56:NJM56 NTG56:NTI56 ODC56:ODE56 OMY56:ONA56 OWU56:OWW56 PGQ56:PGS56 PQM56:PQO56 QAI56:QAK56 QKE56:QKG56 QUA56:QUC56 RDW56:RDY56 RNS56:RNU56 RXO56:RXQ56 SHK56:SHM56 SRG56:SRI56 TBC56:TBE56 TKY56:TLA56 TUU56:TUW56 UEQ56:UES56 UOM56:UOO56 UYI56:UYK56 VIE56:VIG56 VSA56:VSC56 WBW56:WBY56 WLS56:WLU56 WVO56:WVQ56 G60:I60 JC60:JE60 SY60:TA60 ACU60:ACW60 AMQ60:AMS60 AWM60:AWO60 BGI60:BGK60 BQE60:BQG60 CAA60:CAC60 CJW60:CJY60 CTS60:CTU60 DDO60:DDQ60 DNK60:DNM60 DXG60:DXI60 EHC60:EHE60 EQY60:ERA60 FAU60:FAW60 FKQ60:FKS60 FUM60:FUO60 GEI60:GEK60 GOE60:GOG60 GYA60:GYC60 HHW60:HHY60 HRS60:HRU60 IBO60:IBQ60 ILK60:ILM60 IVG60:IVI60 JFC60:JFE60 JOY60:JPA60 JYU60:JYW60 KIQ60:KIS60 KSM60:KSO60 LCI60:LCK60 LME60:LMG60 LWA60:LWC60 MFW60:MFY60 MPS60:MPU60 MZO60:MZQ60 NJK60:NJM60 NTG60:NTI60 ODC60:ODE60 OMY60:ONA60 OWU60:OWW60 PGQ60:PGS60 PQM60:PQO60 QAI60:QAK60 QKE60:QKG60 QUA60:QUC60 RDW60:RDY60 RNS60:RNU60 RXO60:RXQ60 SHK60:SHM60 SRG60:SRI60 TBC60:TBE60 TKY60:TLA60 TUU60:TUW60 UEQ60:UES60 UOM60:UOO60 UYI60:UYK60 VIE60:VIG60 VSA60:VSC60 WBW60:WBY60 WLS60:WLU60 WVO60:WVQ60 I31:I32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H30:H32 JD30:JD32 SZ30:SZ32 ACV30:ACV32 AMR30:AMR32 AWN30:AWN32 BGJ30:BGJ32 BQF30:BQF32 CAB30:CAB32 CJX30:CJX32 CTT30:CTT32 DDP30:DDP32 DNL30:DNL32 DXH30:DXH32 EHD30:EHD32 EQZ30:EQZ32 FAV30:FAV32 FKR30:FKR32 FUN30:FUN32 GEJ30:GEJ32 GOF30:GOF32 GYB30:GYB32 HHX30:HHX32 HRT30:HRT32 IBP30:IBP32 ILL30:ILL32 IVH30:IVH32 JFD30:JFD32 JOZ30:JOZ32 JYV30:JYV32 KIR30:KIR32 KSN30:KSN32 LCJ30:LCJ32 LMF30:LMF32 LWB30:LWB32 MFX30:MFX32 MPT30:MPT32 MZP30:MZP32 NJL30:NJL32 NTH30:NTH32 ODD30:ODD32 OMZ30:OMZ32 OWV30:OWV32 PGR30:PGR32 PQN30:PQN32 QAJ30:QAJ32 QKF30:QKF32 QUB30:QUB32 RDX30:RDX32 RNT30:RNT32 RXP30:RXP32 SHL30:SHL32 SRH30:SRH32 TBD30:TBD32 TKZ30:TKZ32 TUV30:TUV32 UER30:UER32 UON30:UON32 UYJ30:UYJ32 VIF30:VIF32 VSB30:VSB32 WBX30:WBX32 WLT30:WLT32 WVP30:WVP32 G28:G32 JC28:JC32 SY28:SY32 ACU28:ACU32 AMQ28:AMQ32 AWM28:AWM32 BGI28:BGI32 BQE28:BQE32 CAA28:CAA32 CJW28:CJW32 CTS28:CTS32 DDO28:DDO32 DNK28:DNK32 DXG28:DXG32 EHC28:EHC32 EQY28:EQY32 FAU28:FAU32 FKQ28:FKQ32 FUM28:FUM32 GEI28:GEI32 GOE28:GOE32 GYA28:GYA32 HHW28:HHW32 HRS28:HRS32 IBO28:IBO32 ILK28:ILK32 IVG28:IVG32 JFC28:JFC32 JOY28:JOY32 JYU28:JYU32 KIQ28:KIQ32 KSM28:KSM32 LCI28:LCI32 LME28:LME32 LWA28:LWA32 MFW28:MFW32 MPS28:MPS32 MZO28:MZO32 NJK28:NJK32 NTG28:NTG32 ODC28:ODC32 OMY28:OMY32 OWU28:OWU32 PGQ28:PGQ32 PQM28:PQM32 QAI28:QAI32 QKE28:QKE32 QUA28:QUA32 RDW28:RDW32 RNS28:RNS32 RXO28:RXO32 SHK28:SHK32 SRG28:SRG32 TBC28:TBC32 TKY28:TKY32 TUU28:TUU32 UEQ28:UEQ32 UOM28:UOM32 UYI28:UYI32 VIE28:VIE32 VSA28:VSA32 WBW28:WBW32 WLS28:WLS32 WVO28:WVO32 WVO144:WVQ144 WLS144:WLU144 WBW144:WBY144 VSA144:VSC144 VIE144:VIG144 UYI144:UYK144 UOM144:UOO144 UEQ144:UES144 TUU144:TUW144 TKY144:TLA144 TBC144:TBE144 SRG144:SRI144 SHK144:SHM144 RXO144:RXQ144 RNS144:RNU144 RDW144:RDY144 QUA144:QUC144 QKE144:QKG144 QAI144:QAK144 PQM144:PQO144 PGQ144:PGS144 OWU144:OWW144 OMY144:ONA144 ODC144:ODE144 NTG144:NTI144 NJK144:NJM144 MZO144:MZQ144 MPS144:MPU144 MFW144:MFY144 LWA144:LWC144 LME144:LMG144 LCI144:LCK144 KSM144:KSO144 KIQ144:KIS144 JYU144:JYW144 JOY144:JPA144 JFC144:JFE144 IVG144:IVI144 ILK144:ILM144 IBO144:IBQ144 HRS144:HRU144 HHW144:HHY144 GYA144:GYC144 GOE144:GOG144 GEI144:GEK144 FUM144:FUO144 FKQ144:FKS144 FAU144:FAW144 EQY144:ERA144 EHC144:EHE144 DXG144:DXI144 DNK144:DNM144 DDO144:DDQ144 CTS144:CTU144 CJW144:CJY144 CAA144:CAC144 BQE144:BQG144 BGI144:BGK144 AWM144:AWO144 AMQ144:AMS144 ACU144:ACW144 SY144:TA144 JC144:JE144 G144:I144">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9 JF65679 TB65679 ACX65679 AMT65679 AWP65679 BGL65679 BQH65679 CAD65679 CJZ65679 CTV65679 DDR65679 DNN65679 DXJ65679 EHF65679 ERB65679 FAX65679 FKT65679 FUP65679 GEL65679 GOH65679 GYD65679 HHZ65679 HRV65679 IBR65679 ILN65679 IVJ65679 JFF65679 JPB65679 JYX65679 KIT65679 KSP65679 LCL65679 LMH65679 LWD65679 MFZ65679 MPV65679 MZR65679 NJN65679 NTJ65679 ODF65679 ONB65679 OWX65679 PGT65679 PQP65679 QAL65679 QKH65679 QUD65679 RDZ65679 RNV65679 RXR65679 SHN65679 SRJ65679 TBF65679 TLB65679 TUX65679 UET65679 UOP65679 UYL65679 VIH65679 VSD65679 WBZ65679 WLV65679 WVR65679 J131215 JF131215 TB131215 ACX131215 AMT131215 AWP131215 BGL131215 BQH131215 CAD131215 CJZ131215 CTV131215 DDR131215 DNN131215 DXJ131215 EHF131215 ERB131215 FAX131215 FKT131215 FUP131215 GEL131215 GOH131215 GYD131215 HHZ131215 HRV131215 IBR131215 ILN131215 IVJ131215 JFF131215 JPB131215 JYX131215 KIT131215 KSP131215 LCL131215 LMH131215 LWD131215 MFZ131215 MPV131215 MZR131215 NJN131215 NTJ131215 ODF131215 ONB131215 OWX131215 PGT131215 PQP131215 QAL131215 QKH131215 QUD131215 RDZ131215 RNV131215 RXR131215 SHN131215 SRJ131215 TBF131215 TLB131215 TUX131215 UET131215 UOP131215 UYL131215 VIH131215 VSD131215 WBZ131215 WLV131215 WVR131215 J196751 JF196751 TB196751 ACX196751 AMT196751 AWP196751 BGL196751 BQH196751 CAD196751 CJZ196751 CTV196751 DDR196751 DNN196751 DXJ196751 EHF196751 ERB196751 FAX196751 FKT196751 FUP196751 GEL196751 GOH196751 GYD196751 HHZ196751 HRV196751 IBR196751 ILN196751 IVJ196751 JFF196751 JPB196751 JYX196751 KIT196751 KSP196751 LCL196751 LMH196751 LWD196751 MFZ196751 MPV196751 MZR196751 NJN196751 NTJ196751 ODF196751 ONB196751 OWX196751 PGT196751 PQP196751 QAL196751 QKH196751 QUD196751 RDZ196751 RNV196751 RXR196751 SHN196751 SRJ196751 TBF196751 TLB196751 TUX196751 UET196751 UOP196751 UYL196751 VIH196751 VSD196751 WBZ196751 WLV196751 WVR196751 J262287 JF262287 TB262287 ACX262287 AMT262287 AWP262287 BGL262287 BQH262287 CAD262287 CJZ262287 CTV262287 DDR262287 DNN262287 DXJ262287 EHF262287 ERB262287 FAX262287 FKT262287 FUP262287 GEL262287 GOH262287 GYD262287 HHZ262287 HRV262287 IBR262287 ILN262287 IVJ262287 JFF262287 JPB262287 JYX262287 KIT262287 KSP262287 LCL262287 LMH262287 LWD262287 MFZ262287 MPV262287 MZR262287 NJN262287 NTJ262287 ODF262287 ONB262287 OWX262287 PGT262287 PQP262287 QAL262287 QKH262287 QUD262287 RDZ262287 RNV262287 RXR262287 SHN262287 SRJ262287 TBF262287 TLB262287 TUX262287 UET262287 UOP262287 UYL262287 VIH262287 VSD262287 WBZ262287 WLV262287 WVR262287 J327823 JF327823 TB327823 ACX327823 AMT327823 AWP327823 BGL327823 BQH327823 CAD327823 CJZ327823 CTV327823 DDR327823 DNN327823 DXJ327823 EHF327823 ERB327823 FAX327823 FKT327823 FUP327823 GEL327823 GOH327823 GYD327823 HHZ327823 HRV327823 IBR327823 ILN327823 IVJ327823 JFF327823 JPB327823 JYX327823 KIT327823 KSP327823 LCL327823 LMH327823 LWD327823 MFZ327823 MPV327823 MZR327823 NJN327823 NTJ327823 ODF327823 ONB327823 OWX327823 PGT327823 PQP327823 QAL327823 QKH327823 QUD327823 RDZ327823 RNV327823 RXR327823 SHN327823 SRJ327823 TBF327823 TLB327823 TUX327823 UET327823 UOP327823 UYL327823 VIH327823 VSD327823 WBZ327823 WLV327823 WVR327823 J393359 JF393359 TB393359 ACX393359 AMT393359 AWP393359 BGL393359 BQH393359 CAD393359 CJZ393359 CTV393359 DDR393359 DNN393359 DXJ393359 EHF393359 ERB393359 FAX393359 FKT393359 FUP393359 GEL393359 GOH393359 GYD393359 HHZ393359 HRV393359 IBR393359 ILN393359 IVJ393359 JFF393359 JPB393359 JYX393359 KIT393359 KSP393359 LCL393359 LMH393359 LWD393359 MFZ393359 MPV393359 MZR393359 NJN393359 NTJ393359 ODF393359 ONB393359 OWX393359 PGT393359 PQP393359 QAL393359 QKH393359 QUD393359 RDZ393359 RNV393359 RXR393359 SHN393359 SRJ393359 TBF393359 TLB393359 TUX393359 UET393359 UOP393359 UYL393359 VIH393359 VSD393359 WBZ393359 WLV393359 WVR393359 J458895 JF458895 TB458895 ACX458895 AMT458895 AWP458895 BGL458895 BQH458895 CAD458895 CJZ458895 CTV458895 DDR458895 DNN458895 DXJ458895 EHF458895 ERB458895 FAX458895 FKT458895 FUP458895 GEL458895 GOH458895 GYD458895 HHZ458895 HRV458895 IBR458895 ILN458895 IVJ458895 JFF458895 JPB458895 JYX458895 KIT458895 KSP458895 LCL458895 LMH458895 LWD458895 MFZ458895 MPV458895 MZR458895 NJN458895 NTJ458895 ODF458895 ONB458895 OWX458895 PGT458895 PQP458895 QAL458895 QKH458895 QUD458895 RDZ458895 RNV458895 RXR458895 SHN458895 SRJ458895 TBF458895 TLB458895 TUX458895 UET458895 UOP458895 UYL458895 VIH458895 VSD458895 WBZ458895 WLV458895 WVR458895 J524431 JF524431 TB524431 ACX524431 AMT524431 AWP524431 BGL524431 BQH524431 CAD524431 CJZ524431 CTV524431 DDR524431 DNN524431 DXJ524431 EHF524431 ERB524431 FAX524431 FKT524431 FUP524431 GEL524431 GOH524431 GYD524431 HHZ524431 HRV524431 IBR524431 ILN524431 IVJ524431 JFF524431 JPB524431 JYX524431 KIT524431 KSP524431 LCL524431 LMH524431 LWD524431 MFZ524431 MPV524431 MZR524431 NJN524431 NTJ524431 ODF524431 ONB524431 OWX524431 PGT524431 PQP524431 QAL524431 QKH524431 QUD524431 RDZ524431 RNV524431 RXR524431 SHN524431 SRJ524431 TBF524431 TLB524431 TUX524431 UET524431 UOP524431 UYL524431 VIH524431 VSD524431 WBZ524431 WLV524431 WVR524431 J589967 JF589967 TB589967 ACX589967 AMT589967 AWP589967 BGL589967 BQH589967 CAD589967 CJZ589967 CTV589967 DDR589967 DNN589967 DXJ589967 EHF589967 ERB589967 FAX589967 FKT589967 FUP589967 GEL589967 GOH589967 GYD589967 HHZ589967 HRV589967 IBR589967 ILN589967 IVJ589967 JFF589967 JPB589967 JYX589967 KIT589967 KSP589967 LCL589967 LMH589967 LWD589967 MFZ589967 MPV589967 MZR589967 NJN589967 NTJ589967 ODF589967 ONB589967 OWX589967 PGT589967 PQP589967 QAL589967 QKH589967 QUD589967 RDZ589967 RNV589967 RXR589967 SHN589967 SRJ589967 TBF589967 TLB589967 TUX589967 UET589967 UOP589967 UYL589967 VIH589967 VSD589967 WBZ589967 WLV589967 WVR589967 J655503 JF655503 TB655503 ACX655503 AMT655503 AWP655503 BGL655503 BQH655503 CAD655503 CJZ655503 CTV655503 DDR655503 DNN655503 DXJ655503 EHF655503 ERB655503 FAX655503 FKT655503 FUP655503 GEL655503 GOH655503 GYD655503 HHZ655503 HRV655503 IBR655503 ILN655503 IVJ655503 JFF655503 JPB655503 JYX655503 KIT655503 KSP655503 LCL655503 LMH655503 LWD655503 MFZ655503 MPV655503 MZR655503 NJN655503 NTJ655503 ODF655503 ONB655503 OWX655503 PGT655503 PQP655503 QAL655503 QKH655503 QUD655503 RDZ655503 RNV655503 RXR655503 SHN655503 SRJ655503 TBF655503 TLB655503 TUX655503 UET655503 UOP655503 UYL655503 VIH655503 VSD655503 WBZ655503 WLV655503 WVR655503 J721039 JF721039 TB721039 ACX721039 AMT721039 AWP721039 BGL721039 BQH721039 CAD721039 CJZ721039 CTV721039 DDR721039 DNN721039 DXJ721039 EHF721039 ERB721039 FAX721039 FKT721039 FUP721039 GEL721039 GOH721039 GYD721039 HHZ721039 HRV721039 IBR721039 ILN721039 IVJ721039 JFF721039 JPB721039 JYX721039 KIT721039 KSP721039 LCL721039 LMH721039 LWD721039 MFZ721039 MPV721039 MZR721039 NJN721039 NTJ721039 ODF721039 ONB721039 OWX721039 PGT721039 PQP721039 QAL721039 QKH721039 QUD721039 RDZ721039 RNV721039 RXR721039 SHN721039 SRJ721039 TBF721039 TLB721039 TUX721039 UET721039 UOP721039 UYL721039 VIH721039 VSD721039 WBZ721039 WLV721039 WVR721039 J786575 JF786575 TB786575 ACX786575 AMT786575 AWP786575 BGL786575 BQH786575 CAD786575 CJZ786575 CTV786575 DDR786575 DNN786575 DXJ786575 EHF786575 ERB786575 FAX786575 FKT786575 FUP786575 GEL786575 GOH786575 GYD786575 HHZ786575 HRV786575 IBR786575 ILN786575 IVJ786575 JFF786575 JPB786575 JYX786575 KIT786575 KSP786575 LCL786575 LMH786575 LWD786575 MFZ786575 MPV786575 MZR786575 NJN786575 NTJ786575 ODF786575 ONB786575 OWX786575 PGT786575 PQP786575 QAL786575 QKH786575 QUD786575 RDZ786575 RNV786575 RXR786575 SHN786575 SRJ786575 TBF786575 TLB786575 TUX786575 UET786575 UOP786575 UYL786575 VIH786575 VSD786575 WBZ786575 WLV786575 WVR786575 J852111 JF852111 TB852111 ACX852111 AMT852111 AWP852111 BGL852111 BQH852111 CAD852111 CJZ852111 CTV852111 DDR852111 DNN852111 DXJ852111 EHF852111 ERB852111 FAX852111 FKT852111 FUP852111 GEL852111 GOH852111 GYD852111 HHZ852111 HRV852111 IBR852111 ILN852111 IVJ852111 JFF852111 JPB852111 JYX852111 KIT852111 KSP852111 LCL852111 LMH852111 LWD852111 MFZ852111 MPV852111 MZR852111 NJN852111 NTJ852111 ODF852111 ONB852111 OWX852111 PGT852111 PQP852111 QAL852111 QKH852111 QUD852111 RDZ852111 RNV852111 RXR852111 SHN852111 SRJ852111 TBF852111 TLB852111 TUX852111 UET852111 UOP852111 UYL852111 VIH852111 VSD852111 WBZ852111 WLV852111 WVR852111 J917647 JF917647 TB917647 ACX917647 AMT917647 AWP917647 BGL917647 BQH917647 CAD917647 CJZ917647 CTV917647 DDR917647 DNN917647 DXJ917647 EHF917647 ERB917647 FAX917647 FKT917647 FUP917647 GEL917647 GOH917647 GYD917647 HHZ917647 HRV917647 IBR917647 ILN917647 IVJ917647 JFF917647 JPB917647 JYX917647 KIT917647 KSP917647 LCL917647 LMH917647 LWD917647 MFZ917647 MPV917647 MZR917647 NJN917647 NTJ917647 ODF917647 ONB917647 OWX917647 PGT917647 PQP917647 QAL917647 QKH917647 QUD917647 RDZ917647 RNV917647 RXR917647 SHN917647 SRJ917647 TBF917647 TLB917647 TUX917647 UET917647 UOP917647 UYL917647 VIH917647 VSD917647 WBZ917647 WLV917647 WVR917647 J983183 JF983183 TB983183 ACX983183 AMT983183 AWP983183 BGL983183 BQH983183 CAD983183 CJZ983183 CTV983183 DDR983183 DNN983183 DXJ983183 EHF983183 ERB983183 FAX983183 FKT983183 FUP983183 GEL983183 GOH983183 GYD983183 HHZ983183 HRV983183 IBR983183 ILN983183 IVJ983183 JFF983183 JPB983183 JYX983183 KIT983183 KSP983183 LCL983183 LMH983183 LWD983183 MFZ983183 MPV983183 MZR983183 NJN983183 NTJ983183 ODF983183 ONB983183 OWX983183 PGT983183 PQP983183 QAL983183 QKH983183 QUD983183 RDZ983183 RNV983183 RXR983183 SHN983183 SRJ983183 TBF983183 TLB983183 TUX983183 UET983183 UOP983183 UYL983183 VIH983183 VSD983183 WBZ983183 WLV983183 WVR983183 G65682:J65682 JC65682:JF65682 SY65682:TB65682 ACU65682:ACX65682 AMQ65682:AMT65682 AWM65682:AWP65682 BGI65682:BGL65682 BQE65682:BQH65682 CAA65682:CAD65682 CJW65682:CJZ65682 CTS65682:CTV65682 DDO65682:DDR65682 DNK65682:DNN65682 DXG65682:DXJ65682 EHC65682:EHF65682 EQY65682:ERB65682 FAU65682:FAX65682 FKQ65682:FKT65682 FUM65682:FUP65682 GEI65682:GEL65682 GOE65682:GOH65682 GYA65682:GYD65682 HHW65682:HHZ65682 HRS65682:HRV65682 IBO65682:IBR65682 ILK65682:ILN65682 IVG65682:IVJ65682 JFC65682:JFF65682 JOY65682:JPB65682 JYU65682:JYX65682 KIQ65682:KIT65682 KSM65682:KSP65682 LCI65682:LCL65682 LME65682:LMH65682 LWA65682:LWD65682 MFW65682:MFZ65682 MPS65682:MPV65682 MZO65682:MZR65682 NJK65682:NJN65682 NTG65682:NTJ65682 ODC65682:ODF65682 OMY65682:ONB65682 OWU65682:OWX65682 PGQ65682:PGT65682 PQM65682:PQP65682 QAI65682:QAL65682 QKE65682:QKH65682 QUA65682:QUD65682 RDW65682:RDZ65682 RNS65682:RNV65682 RXO65682:RXR65682 SHK65682:SHN65682 SRG65682:SRJ65682 TBC65682:TBF65682 TKY65682:TLB65682 TUU65682:TUX65682 UEQ65682:UET65682 UOM65682:UOP65682 UYI65682:UYL65682 VIE65682:VIH65682 VSA65682:VSD65682 WBW65682:WBZ65682 WLS65682:WLV65682 WVO65682:WVR65682 G131218:J131218 JC131218:JF131218 SY131218:TB131218 ACU131218:ACX131218 AMQ131218:AMT131218 AWM131218:AWP131218 BGI131218:BGL131218 BQE131218:BQH131218 CAA131218:CAD131218 CJW131218:CJZ131218 CTS131218:CTV131218 DDO131218:DDR131218 DNK131218:DNN131218 DXG131218:DXJ131218 EHC131218:EHF131218 EQY131218:ERB131218 FAU131218:FAX131218 FKQ131218:FKT131218 FUM131218:FUP131218 GEI131218:GEL131218 GOE131218:GOH131218 GYA131218:GYD131218 HHW131218:HHZ131218 HRS131218:HRV131218 IBO131218:IBR131218 ILK131218:ILN131218 IVG131218:IVJ131218 JFC131218:JFF131218 JOY131218:JPB131218 JYU131218:JYX131218 KIQ131218:KIT131218 KSM131218:KSP131218 LCI131218:LCL131218 LME131218:LMH131218 LWA131218:LWD131218 MFW131218:MFZ131218 MPS131218:MPV131218 MZO131218:MZR131218 NJK131218:NJN131218 NTG131218:NTJ131218 ODC131218:ODF131218 OMY131218:ONB131218 OWU131218:OWX131218 PGQ131218:PGT131218 PQM131218:PQP131218 QAI131218:QAL131218 QKE131218:QKH131218 QUA131218:QUD131218 RDW131218:RDZ131218 RNS131218:RNV131218 RXO131218:RXR131218 SHK131218:SHN131218 SRG131218:SRJ131218 TBC131218:TBF131218 TKY131218:TLB131218 TUU131218:TUX131218 UEQ131218:UET131218 UOM131218:UOP131218 UYI131218:UYL131218 VIE131218:VIH131218 VSA131218:VSD131218 WBW131218:WBZ131218 WLS131218:WLV131218 WVO131218:WVR131218 G196754:J196754 JC196754:JF196754 SY196754:TB196754 ACU196754:ACX196754 AMQ196754:AMT196754 AWM196754:AWP196754 BGI196754:BGL196754 BQE196754:BQH196754 CAA196754:CAD196754 CJW196754:CJZ196754 CTS196754:CTV196754 DDO196754:DDR196754 DNK196754:DNN196754 DXG196754:DXJ196754 EHC196754:EHF196754 EQY196754:ERB196754 FAU196754:FAX196754 FKQ196754:FKT196754 FUM196754:FUP196754 GEI196754:GEL196754 GOE196754:GOH196754 GYA196754:GYD196754 HHW196754:HHZ196754 HRS196754:HRV196754 IBO196754:IBR196754 ILK196754:ILN196754 IVG196754:IVJ196754 JFC196754:JFF196754 JOY196754:JPB196754 JYU196754:JYX196754 KIQ196754:KIT196754 KSM196754:KSP196754 LCI196754:LCL196754 LME196754:LMH196754 LWA196754:LWD196754 MFW196754:MFZ196754 MPS196754:MPV196754 MZO196754:MZR196754 NJK196754:NJN196754 NTG196754:NTJ196754 ODC196754:ODF196754 OMY196754:ONB196754 OWU196754:OWX196754 PGQ196754:PGT196754 PQM196754:PQP196754 QAI196754:QAL196754 QKE196754:QKH196754 QUA196754:QUD196754 RDW196754:RDZ196754 RNS196754:RNV196754 RXO196754:RXR196754 SHK196754:SHN196754 SRG196754:SRJ196754 TBC196754:TBF196754 TKY196754:TLB196754 TUU196754:TUX196754 UEQ196754:UET196754 UOM196754:UOP196754 UYI196754:UYL196754 VIE196754:VIH196754 VSA196754:VSD196754 WBW196754:WBZ196754 WLS196754:WLV196754 WVO196754:WVR196754 G262290:J262290 JC262290:JF262290 SY262290:TB262290 ACU262290:ACX262290 AMQ262290:AMT262290 AWM262290:AWP262290 BGI262290:BGL262290 BQE262290:BQH262290 CAA262290:CAD262290 CJW262290:CJZ262290 CTS262290:CTV262290 DDO262290:DDR262290 DNK262290:DNN262290 DXG262290:DXJ262290 EHC262290:EHF262290 EQY262290:ERB262290 FAU262290:FAX262290 FKQ262290:FKT262290 FUM262290:FUP262290 GEI262290:GEL262290 GOE262290:GOH262290 GYA262290:GYD262290 HHW262290:HHZ262290 HRS262290:HRV262290 IBO262290:IBR262290 ILK262290:ILN262290 IVG262290:IVJ262290 JFC262290:JFF262290 JOY262290:JPB262290 JYU262290:JYX262290 KIQ262290:KIT262290 KSM262290:KSP262290 LCI262290:LCL262290 LME262290:LMH262290 LWA262290:LWD262290 MFW262290:MFZ262290 MPS262290:MPV262290 MZO262290:MZR262290 NJK262290:NJN262290 NTG262290:NTJ262290 ODC262290:ODF262290 OMY262290:ONB262290 OWU262290:OWX262290 PGQ262290:PGT262290 PQM262290:PQP262290 QAI262290:QAL262290 QKE262290:QKH262290 QUA262290:QUD262290 RDW262290:RDZ262290 RNS262290:RNV262290 RXO262290:RXR262290 SHK262290:SHN262290 SRG262290:SRJ262290 TBC262290:TBF262290 TKY262290:TLB262290 TUU262290:TUX262290 UEQ262290:UET262290 UOM262290:UOP262290 UYI262290:UYL262290 VIE262290:VIH262290 VSA262290:VSD262290 WBW262290:WBZ262290 WLS262290:WLV262290 WVO262290:WVR262290 G327826:J327826 JC327826:JF327826 SY327826:TB327826 ACU327826:ACX327826 AMQ327826:AMT327826 AWM327826:AWP327826 BGI327826:BGL327826 BQE327826:BQH327826 CAA327826:CAD327826 CJW327826:CJZ327826 CTS327826:CTV327826 DDO327826:DDR327826 DNK327826:DNN327826 DXG327826:DXJ327826 EHC327826:EHF327826 EQY327826:ERB327826 FAU327826:FAX327826 FKQ327826:FKT327826 FUM327826:FUP327826 GEI327826:GEL327826 GOE327826:GOH327826 GYA327826:GYD327826 HHW327826:HHZ327826 HRS327826:HRV327826 IBO327826:IBR327826 ILK327826:ILN327826 IVG327826:IVJ327826 JFC327826:JFF327826 JOY327826:JPB327826 JYU327826:JYX327826 KIQ327826:KIT327826 KSM327826:KSP327826 LCI327826:LCL327826 LME327826:LMH327826 LWA327826:LWD327826 MFW327826:MFZ327826 MPS327826:MPV327826 MZO327826:MZR327826 NJK327826:NJN327826 NTG327826:NTJ327826 ODC327826:ODF327826 OMY327826:ONB327826 OWU327826:OWX327826 PGQ327826:PGT327826 PQM327826:PQP327826 QAI327826:QAL327826 QKE327826:QKH327826 QUA327826:QUD327826 RDW327826:RDZ327826 RNS327826:RNV327826 RXO327826:RXR327826 SHK327826:SHN327826 SRG327826:SRJ327826 TBC327826:TBF327826 TKY327826:TLB327826 TUU327826:TUX327826 UEQ327826:UET327826 UOM327826:UOP327826 UYI327826:UYL327826 VIE327826:VIH327826 VSA327826:VSD327826 WBW327826:WBZ327826 WLS327826:WLV327826 WVO327826:WVR327826 G393362:J393362 JC393362:JF393362 SY393362:TB393362 ACU393362:ACX393362 AMQ393362:AMT393362 AWM393362:AWP393362 BGI393362:BGL393362 BQE393362:BQH393362 CAA393362:CAD393362 CJW393362:CJZ393362 CTS393362:CTV393362 DDO393362:DDR393362 DNK393362:DNN393362 DXG393362:DXJ393362 EHC393362:EHF393362 EQY393362:ERB393362 FAU393362:FAX393362 FKQ393362:FKT393362 FUM393362:FUP393362 GEI393362:GEL393362 GOE393362:GOH393362 GYA393362:GYD393362 HHW393362:HHZ393362 HRS393362:HRV393362 IBO393362:IBR393362 ILK393362:ILN393362 IVG393362:IVJ393362 JFC393362:JFF393362 JOY393362:JPB393362 JYU393362:JYX393362 KIQ393362:KIT393362 KSM393362:KSP393362 LCI393362:LCL393362 LME393362:LMH393362 LWA393362:LWD393362 MFW393362:MFZ393362 MPS393362:MPV393362 MZO393362:MZR393362 NJK393362:NJN393362 NTG393362:NTJ393362 ODC393362:ODF393362 OMY393362:ONB393362 OWU393362:OWX393362 PGQ393362:PGT393362 PQM393362:PQP393362 QAI393362:QAL393362 QKE393362:QKH393362 QUA393362:QUD393362 RDW393362:RDZ393362 RNS393362:RNV393362 RXO393362:RXR393362 SHK393362:SHN393362 SRG393362:SRJ393362 TBC393362:TBF393362 TKY393362:TLB393362 TUU393362:TUX393362 UEQ393362:UET393362 UOM393362:UOP393362 UYI393362:UYL393362 VIE393362:VIH393362 VSA393362:VSD393362 WBW393362:WBZ393362 WLS393362:WLV393362 WVO393362:WVR393362 G458898:J458898 JC458898:JF458898 SY458898:TB458898 ACU458898:ACX458898 AMQ458898:AMT458898 AWM458898:AWP458898 BGI458898:BGL458898 BQE458898:BQH458898 CAA458898:CAD458898 CJW458898:CJZ458898 CTS458898:CTV458898 DDO458898:DDR458898 DNK458898:DNN458898 DXG458898:DXJ458898 EHC458898:EHF458898 EQY458898:ERB458898 FAU458898:FAX458898 FKQ458898:FKT458898 FUM458898:FUP458898 GEI458898:GEL458898 GOE458898:GOH458898 GYA458898:GYD458898 HHW458898:HHZ458898 HRS458898:HRV458898 IBO458898:IBR458898 ILK458898:ILN458898 IVG458898:IVJ458898 JFC458898:JFF458898 JOY458898:JPB458898 JYU458898:JYX458898 KIQ458898:KIT458898 KSM458898:KSP458898 LCI458898:LCL458898 LME458898:LMH458898 LWA458898:LWD458898 MFW458898:MFZ458898 MPS458898:MPV458898 MZO458898:MZR458898 NJK458898:NJN458898 NTG458898:NTJ458898 ODC458898:ODF458898 OMY458898:ONB458898 OWU458898:OWX458898 PGQ458898:PGT458898 PQM458898:PQP458898 QAI458898:QAL458898 QKE458898:QKH458898 QUA458898:QUD458898 RDW458898:RDZ458898 RNS458898:RNV458898 RXO458898:RXR458898 SHK458898:SHN458898 SRG458898:SRJ458898 TBC458898:TBF458898 TKY458898:TLB458898 TUU458898:TUX458898 UEQ458898:UET458898 UOM458898:UOP458898 UYI458898:UYL458898 VIE458898:VIH458898 VSA458898:VSD458898 WBW458898:WBZ458898 WLS458898:WLV458898 WVO458898:WVR458898 G524434:J524434 JC524434:JF524434 SY524434:TB524434 ACU524434:ACX524434 AMQ524434:AMT524434 AWM524434:AWP524434 BGI524434:BGL524434 BQE524434:BQH524434 CAA524434:CAD524434 CJW524434:CJZ524434 CTS524434:CTV524434 DDO524434:DDR524434 DNK524434:DNN524434 DXG524434:DXJ524434 EHC524434:EHF524434 EQY524434:ERB524434 FAU524434:FAX524434 FKQ524434:FKT524434 FUM524434:FUP524434 GEI524434:GEL524434 GOE524434:GOH524434 GYA524434:GYD524434 HHW524434:HHZ524434 HRS524434:HRV524434 IBO524434:IBR524434 ILK524434:ILN524434 IVG524434:IVJ524434 JFC524434:JFF524434 JOY524434:JPB524434 JYU524434:JYX524434 KIQ524434:KIT524434 KSM524434:KSP524434 LCI524434:LCL524434 LME524434:LMH524434 LWA524434:LWD524434 MFW524434:MFZ524434 MPS524434:MPV524434 MZO524434:MZR524434 NJK524434:NJN524434 NTG524434:NTJ524434 ODC524434:ODF524434 OMY524434:ONB524434 OWU524434:OWX524434 PGQ524434:PGT524434 PQM524434:PQP524434 QAI524434:QAL524434 QKE524434:QKH524434 QUA524434:QUD524434 RDW524434:RDZ524434 RNS524434:RNV524434 RXO524434:RXR524434 SHK524434:SHN524434 SRG524434:SRJ524434 TBC524434:TBF524434 TKY524434:TLB524434 TUU524434:TUX524434 UEQ524434:UET524434 UOM524434:UOP524434 UYI524434:UYL524434 VIE524434:VIH524434 VSA524434:VSD524434 WBW524434:WBZ524434 WLS524434:WLV524434 WVO524434:WVR524434 G589970:J589970 JC589970:JF589970 SY589970:TB589970 ACU589970:ACX589970 AMQ589970:AMT589970 AWM589970:AWP589970 BGI589970:BGL589970 BQE589970:BQH589970 CAA589970:CAD589970 CJW589970:CJZ589970 CTS589970:CTV589970 DDO589970:DDR589970 DNK589970:DNN589970 DXG589970:DXJ589970 EHC589970:EHF589970 EQY589970:ERB589970 FAU589970:FAX589970 FKQ589970:FKT589970 FUM589970:FUP589970 GEI589970:GEL589970 GOE589970:GOH589970 GYA589970:GYD589970 HHW589970:HHZ589970 HRS589970:HRV589970 IBO589970:IBR589970 ILK589970:ILN589970 IVG589970:IVJ589970 JFC589970:JFF589970 JOY589970:JPB589970 JYU589970:JYX589970 KIQ589970:KIT589970 KSM589970:KSP589970 LCI589970:LCL589970 LME589970:LMH589970 LWA589970:LWD589970 MFW589970:MFZ589970 MPS589970:MPV589970 MZO589970:MZR589970 NJK589970:NJN589970 NTG589970:NTJ589970 ODC589970:ODF589970 OMY589970:ONB589970 OWU589970:OWX589970 PGQ589970:PGT589970 PQM589970:PQP589970 QAI589970:QAL589970 QKE589970:QKH589970 QUA589970:QUD589970 RDW589970:RDZ589970 RNS589970:RNV589970 RXO589970:RXR589970 SHK589970:SHN589970 SRG589970:SRJ589970 TBC589970:TBF589970 TKY589970:TLB589970 TUU589970:TUX589970 UEQ589970:UET589970 UOM589970:UOP589970 UYI589970:UYL589970 VIE589970:VIH589970 VSA589970:VSD589970 WBW589970:WBZ589970 WLS589970:WLV589970 WVO589970:WVR589970 G655506:J655506 JC655506:JF655506 SY655506:TB655506 ACU655506:ACX655506 AMQ655506:AMT655506 AWM655506:AWP655506 BGI655506:BGL655506 BQE655506:BQH655506 CAA655506:CAD655506 CJW655506:CJZ655506 CTS655506:CTV655506 DDO655506:DDR655506 DNK655506:DNN655506 DXG655506:DXJ655506 EHC655506:EHF655506 EQY655506:ERB655506 FAU655506:FAX655506 FKQ655506:FKT655506 FUM655506:FUP655506 GEI655506:GEL655506 GOE655506:GOH655506 GYA655506:GYD655506 HHW655506:HHZ655506 HRS655506:HRV655506 IBO655506:IBR655506 ILK655506:ILN655506 IVG655506:IVJ655506 JFC655506:JFF655506 JOY655506:JPB655506 JYU655506:JYX655506 KIQ655506:KIT655506 KSM655506:KSP655506 LCI655506:LCL655506 LME655506:LMH655506 LWA655506:LWD655506 MFW655506:MFZ655506 MPS655506:MPV655506 MZO655506:MZR655506 NJK655506:NJN655506 NTG655506:NTJ655506 ODC655506:ODF655506 OMY655506:ONB655506 OWU655506:OWX655506 PGQ655506:PGT655506 PQM655506:PQP655506 QAI655506:QAL655506 QKE655506:QKH655506 QUA655506:QUD655506 RDW655506:RDZ655506 RNS655506:RNV655506 RXO655506:RXR655506 SHK655506:SHN655506 SRG655506:SRJ655506 TBC655506:TBF655506 TKY655506:TLB655506 TUU655506:TUX655506 UEQ655506:UET655506 UOM655506:UOP655506 UYI655506:UYL655506 VIE655506:VIH655506 VSA655506:VSD655506 WBW655506:WBZ655506 WLS655506:WLV655506 WVO655506:WVR655506 G721042:J721042 JC721042:JF721042 SY721042:TB721042 ACU721042:ACX721042 AMQ721042:AMT721042 AWM721042:AWP721042 BGI721042:BGL721042 BQE721042:BQH721042 CAA721042:CAD721042 CJW721042:CJZ721042 CTS721042:CTV721042 DDO721042:DDR721042 DNK721042:DNN721042 DXG721042:DXJ721042 EHC721042:EHF721042 EQY721042:ERB721042 FAU721042:FAX721042 FKQ721042:FKT721042 FUM721042:FUP721042 GEI721042:GEL721042 GOE721042:GOH721042 GYA721042:GYD721042 HHW721042:HHZ721042 HRS721042:HRV721042 IBO721042:IBR721042 ILK721042:ILN721042 IVG721042:IVJ721042 JFC721042:JFF721042 JOY721042:JPB721042 JYU721042:JYX721042 KIQ721042:KIT721042 KSM721042:KSP721042 LCI721042:LCL721042 LME721042:LMH721042 LWA721042:LWD721042 MFW721042:MFZ721042 MPS721042:MPV721042 MZO721042:MZR721042 NJK721042:NJN721042 NTG721042:NTJ721042 ODC721042:ODF721042 OMY721042:ONB721042 OWU721042:OWX721042 PGQ721042:PGT721042 PQM721042:PQP721042 QAI721042:QAL721042 QKE721042:QKH721042 QUA721042:QUD721042 RDW721042:RDZ721042 RNS721042:RNV721042 RXO721042:RXR721042 SHK721042:SHN721042 SRG721042:SRJ721042 TBC721042:TBF721042 TKY721042:TLB721042 TUU721042:TUX721042 UEQ721042:UET721042 UOM721042:UOP721042 UYI721042:UYL721042 VIE721042:VIH721042 VSA721042:VSD721042 WBW721042:WBZ721042 WLS721042:WLV721042 WVO721042:WVR721042 G786578:J786578 JC786578:JF786578 SY786578:TB786578 ACU786578:ACX786578 AMQ786578:AMT786578 AWM786578:AWP786578 BGI786578:BGL786578 BQE786578:BQH786578 CAA786578:CAD786578 CJW786578:CJZ786578 CTS786578:CTV786578 DDO786578:DDR786578 DNK786578:DNN786578 DXG786578:DXJ786578 EHC786578:EHF786578 EQY786578:ERB786578 FAU786578:FAX786578 FKQ786578:FKT786578 FUM786578:FUP786578 GEI786578:GEL786578 GOE786578:GOH786578 GYA786578:GYD786578 HHW786578:HHZ786578 HRS786578:HRV786578 IBO786578:IBR786578 ILK786578:ILN786578 IVG786578:IVJ786578 JFC786578:JFF786578 JOY786578:JPB786578 JYU786578:JYX786578 KIQ786578:KIT786578 KSM786578:KSP786578 LCI786578:LCL786578 LME786578:LMH786578 LWA786578:LWD786578 MFW786578:MFZ786578 MPS786578:MPV786578 MZO786578:MZR786578 NJK786578:NJN786578 NTG786578:NTJ786578 ODC786578:ODF786578 OMY786578:ONB786578 OWU786578:OWX786578 PGQ786578:PGT786578 PQM786578:PQP786578 QAI786578:QAL786578 QKE786578:QKH786578 QUA786578:QUD786578 RDW786578:RDZ786578 RNS786578:RNV786578 RXO786578:RXR786578 SHK786578:SHN786578 SRG786578:SRJ786578 TBC786578:TBF786578 TKY786578:TLB786578 TUU786578:TUX786578 UEQ786578:UET786578 UOM786578:UOP786578 UYI786578:UYL786578 VIE786578:VIH786578 VSA786578:VSD786578 WBW786578:WBZ786578 WLS786578:WLV786578 WVO786578:WVR786578 G852114:J852114 JC852114:JF852114 SY852114:TB852114 ACU852114:ACX852114 AMQ852114:AMT852114 AWM852114:AWP852114 BGI852114:BGL852114 BQE852114:BQH852114 CAA852114:CAD852114 CJW852114:CJZ852114 CTS852114:CTV852114 DDO852114:DDR852114 DNK852114:DNN852114 DXG852114:DXJ852114 EHC852114:EHF852114 EQY852114:ERB852114 FAU852114:FAX852114 FKQ852114:FKT852114 FUM852114:FUP852114 GEI852114:GEL852114 GOE852114:GOH852114 GYA852114:GYD852114 HHW852114:HHZ852114 HRS852114:HRV852114 IBO852114:IBR852114 ILK852114:ILN852114 IVG852114:IVJ852114 JFC852114:JFF852114 JOY852114:JPB852114 JYU852114:JYX852114 KIQ852114:KIT852114 KSM852114:KSP852114 LCI852114:LCL852114 LME852114:LMH852114 LWA852114:LWD852114 MFW852114:MFZ852114 MPS852114:MPV852114 MZO852114:MZR852114 NJK852114:NJN852114 NTG852114:NTJ852114 ODC852114:ODF852114 OMY852114:ONB852114 OWU852114:OWX852114 PGQ852114:PGT852114 PQM852114:PQP852114 QAI852114:QAL852114 QKE852114:QKH852114 QUA852114:QUD852114 RDW852114:RDZ852114 RNS852114:RNV852114 RXO852114:RXR852114 SHK852114:SHN852114 SRG852114:SRJ852114 TBC852114:TBF852114 TKY852114:TLB852114 TUU852114:TUX852114 UEQ852114:UET852114 UOM852114:UOP852114 UYI852114:UYL852114 VIE852114:VIH852114 VSA852114:VSD852114 WBW852114:WBZ852114 WLS852114:WLV852114 WVO852114:WVR852114 G917650:J917650 JC917650:JF917650 SY917650:TB917650 ACU917650:ACX917650 AMQ917650:AMT917650 AWM917650:AWP917650 BGI917650:BGL917650 BQE917650:BQH917650 CAA917650:CAD917650 CJW917650:CJZ917650 CTS917650:CTV917650 DDO917650:DDR917650 DNK917650:DNN917650 DXG917650:DXJ917650 EHC917650:EHF917650 EQY917650:ERB917650 FAU917650:FAX917650 FKQ917650:FKT917650 FUM917650:FUP917650 GEI917650:GEL917650 GOE917650:GOH917650 GYA917650:GYD917650 HHW917650:HHZ917650 HRS917650:HRV917650 IBO917650:IBR917650 ILK917650:ILN917650 IVG917650:IVJ917650 JFC917650:JFF917650 JOY917650:JPB917650 JYU917650:JYX917650 KIQ917650:KIT917650 KSM917650:KSP917650 LCI917650:LCL917650 LME917650:LMH917650 LWA917650:LWD917650 MFW917650:MFZ917650 MPS917650:MPV917650 MZO917650:MZR917650 NJK917650:NJN917650 NTG917650:NTJ917650 ODC917650:ODF917650 OMY917650:ONB917650 OWU917650:OWX917650 PGQ917650:PGT917650 PQM917650:PQP917650 QAI917650:QAL917650 QKE917650:QKH917650 QUA917650:QUD917650 RDW917650:RDZ917650 RNS917650:RNV917650 RXO917650:RXR917650 SHK917650:SHN917650 SRG917650:SRJ917650 TBC917650:TBF917650 TKY917650:TLB917650 TUU917650:TUX917650 UEQ917650:UET917650 UOM917650:UOP917650 UYI917650:UYL917650 VIE917650:VIH917650 VSA917650:VSD917650 WBW917650:WBZ917650 WLS917650:WLV917650 WVO917650:WVR917650 G983186:J983186 JC983186:JF983186 SY983186:TB983186 ACU983186:ACX983186 AMQ983186:AMT983186 AWM983186:AWP983186 BGI983186:BGL983186 BQE983186:BQH983186 CAA983186:CAD983186 CJW983186:CJZ983186 CTS983186:CTV983186 DDO983186:DDR983186 DNK983186:DNN983186 DXG983186:DXJ983186 EHC983186:EHF983186 EQY983186:ERB983186 FAU983186:FAX983186 FKQ983186:FKT983186 FUM983186:FUP983186 GEI983186:GEL983186 GOE983186:GOH983186 GYA983186:GYD983186 HHW983186:HHZ983186 HRS983186:HRV983186 IBO983186:IBR983186 ILK983186:ILN983186 IVG983186:IVJ983186 JFC983186:JFF983186 JOY983186:JPB983186 JYU983186:JYX983186 KIQ983186:KIT983186 KSM983186:KSP983186 LCI983186:LCL983186 LME983186:LMH983186 LWA983186:LWD983186 MFW983186:MFZ983186 MPS983186:MPV983186 MZO983186:MZR983186 NJK983186:NJN983186 NTG983186:NTJ983186 ODC983186:ODF983186 OMY983186:ONB983186 OWU983186:OWX983186 PGQ983186:PGT983186 PQM983186:PQP983186 QAI983186:QAL983186 QKE983186:QKH983186 QUA983186:QUD983186 RDW983186:RDZ983186 RNS983186:RNV983186 RXO983186:RXR983186 SHK983186:SHN983186 SRG983186:SRJ983186 TBC983186:TBF983186 TKY983186:TLB983186 TUU983186:TUX983186 UEQ983186:UET983186 UOM983186:UOP983186 UYI983186:UYL983186 VIE983186:VIH983186 VSA983186:VSD983186 WBW983186:WBZ983186 WLS983186:WLV983186 WVO983186:WVR983186 G65676:J65677 JC65676:JF65677 SY65676:TB65677 ACU65676:ACX65677 AMQ65676:AMT65677 AWM65676:AWP65677 BGI65676:BGL65677 BQE65676:BQH65677 CAA65676:CAD65677 CJW65676:CJZ65677 CTS65676:CTV65677 DDO65676:DDR65677 DNK65676:DNN65677 DXG65676:DXJ65677 EHC65676:EHF65677 EQY65676:ERB65677 FAU65676:FAX65677 FKQ65676:FKT65677 FUM65676:FUP65677 GEI65676:GEL65677 GOE65676:GOH65677 GYA65676:GYD65677 HHW65676:HHZ65677 HRS65676:HRV65677 IBO65676:IBR65677 ILK65676:ILN65677 IVG65676:IVJ65677 JFC65676:JFF65677 JOY65676:JPB65677 JYU65676:JYX65677 KIQ65676:KIT65677 KSM65676:KSP65677 LCI65676:LCL65677 LME65676:LMH65677 LWA65676:LWD65677 MFW65676:MFZ65677 MPS65676:MPV65677 MZO65676:MZR65677 NJK65676:NJN65677 NTG65676:NTJ65677 ODC65676:ODF65677 OMY65676:ONB65677 OWU65676:OWX65677 PGQ65676:PGT65677 PQM65676:PQP65677 QAI65676:QAL65677 QKE65676:QKH65677 QUA65676:QUD65677 RDW65676:RDZ65677 RNS65676:RNV65677 RXO65676:RXR65677 SHK65676:SHN65677 SRG65676:SRJ65677 TBC65676:TBF65677 TKY65676:TLB65677 TUU65676:TUX65677 UEQ65676:UET65677 UOM65676:UOP65677 UYI65676:UYL65677 VIE65676:VIH65677 VSA65676:VSD65677 WBW65676:WBZ65677 WLS65676:WLV65677 WVO65676:WVR65677 G131212:J131213 JC131212:JF131213 SY131212:TB131213 ACU131212:ACX131213 AMQ131212:AMT131213 AWM131212:AWP131213 BGI131212:BGL131213 BQE131212:BQH131213 CAA131212:CAD131213 CJW131212:CJZ131213 CTS131212:CTV131213 DDO131212:DDR131213 DNK131212:DNN131213 DXG131212:DXJ131213 EHC131212:EHF131213 EQY131212:ERB131213 FAU131212:FAX131213 FKQ131212:FKT131213 FUM131212:FUP131213 GEI131212:GEL131213 GOE131212:GOH131213 GYA131212:GYD131213 HHW131212:HHZ131213 HRS131212:HRV131213 IBO131212:IBR131213 ILK131212:ILN131213 IVG131212:IVJ131213 JFC131212:JFF131213 JOY131212:JPB131213 JYU131212:JYX131213 KIQ131212:KIT131213 KSM131212:KSP131213 LCI131212:LCL131213 LME131212:LMH131213 LWA131212:LWD131213 MFW131212:MFZ131213 MPS131212:MPV131213 MZO131212:MZR131213 NJK131212:NJN131213 NTG131212:NTJ131213 ODC131212:ODF131213 OMY131212:ONB131213 OWU131212:OWX131213 PGQ131212:PGT131213 PQM131212:PQP131213 QAI131212:QAL131213 QKE131212:QKH131213 QUA131212:QUD131213 RDW131212:RDZ131213 RNS131212:RNV131213 RXO131212:RXR131213 SHK131212:SHN131213 SRG131212:SRJ131213 TBC131212:TBF131213 TKY131212:TLB131213 TUU131212:TUX131213 UEQ131212:UET131213 UOM131212:UOP131213 UYI131212:UYL131213 VIE131212:VIH131213 VSA131212:VSD131213 WBW131212:WBZ131213 WLS131212:WLV131213 WVO131212:WVR131213 G196748:J196749 JC196748:JF196749 SY196748:TB196749 ACU196748:ACX196749 AMQ196748:AMT196749 AWM196748:AWP196749 BGI196748:BGL196749 BQE196748:BQH196749 CAA196748:CAD196749 CJW196748:CJZ196749 CTS196748:CTV196749 DDO196748:DDR196749 DNK196748:DNN196749 DXG196748:DXJ196749 EHC196748:EHF196749 EQY196748:ERB196749 FAU196748:FAX196749 FKQ196748:FKT196749 FUM196748:FUP196749 GEI196748:GEL196749 GOE196748:GOH196749 GYA196748:GYD196749 HHW196748:HHZ196749 HRS196748:HRV196749 IBO196748:IBR196749 ILK196748:ILN196749 IVG196748:IVJ196749 JFC196748:JFF196749 JOY196748:JPB196749 JYU196748:JYX196749 KIQ196748:KIT196749 KSM196748:KSP196749 LCI196748:LCL196749 LME196748:LMH196749 LWA196748:LWD196749 MFW196748:MFZ196749 MPS196748:MPV196749 MZO196748:MZR196749 NJK196748:NJN196749 NTG196748:NTJ196749 ODC196748:ODF196749 OMY196748:ONB196749 OWU196748:OWX196749 PGQ196748:PGT196749 PQM196748:PQP196749 QAI196748:QAL196749 QKE196748:QKH196749 QUA196748:QUD196749 RDW196748:RDZ196749 RNS196748:RNV196749 RXO196748:RXR196749 SHK196748:SHN196749 SRG196748:SRJ196749 TBC196748:TBF196749 TKY196748:TLB196749 TUU196748:TUX196749 UEQ196748:UET196749 UOM196748:UOP196749 UYI196748:UYL196749 VIE196748:VIH196749 VSA196748:VSD196749 WBW196748:WBZ196749 WLS196748:WLV196749 WVO196748:WVR196749 G262284:J262285 JC262284:JF262285 SY262284:TB262285 ACU262284:ACX262285 AMQ262284:AMT262285 AWM262284:AWP262285 BGI262284:BGL262285 BQE262284:BQH262285 CAA262284:CAD262285 CJW262284:CJZ262285 CTS262284:CTV262285 DDO262284:DDR262285 DNK262284:DNN262285 DXG262284:DXJ262285 EHC262284:EHF262285 EQY262284:ERB262285 FAU262284:FAX262285 FKQ262284:FKT262285 FUM262284:FUP262285 GEI262284:GEL262285 GOE262284:GOH262285 GYA262284:GYD262285 HHW262284:HHZ262285 HRS262284:HRV262285 IBO262284:IBR262285 ILK262284:ILN262285 IVG262284:IVJ262285 JFC262284:JFF262285 JOY262284:JPB262285 JYU262284:JYX262285 KIQ262284:KIT262285 KSM262284:KSP262285 LCI262284:LCL262285 LME262284:LMH262285 LWA262284:LWD262285 MFW262284:MFZ262285 MPS262284:MPV262285 MZO262284:MZR262285 NJK262284:NJN262285 NTG262284:NTJ262285 ODC262284:ODF262285 OMY262284:ONB262285 OWU262284:OWX262285 PGQ262284:PGT262285 PQM262284:PQP262285 QAI262284:QAL262285 QKE262284:QKH262285 QUA262284:QUD262285 RDW262284:RDZ262285 RNS262284:RNV262285 RXO262284:RXR262285 SHK262284:SHN262285 SRG262284:SRJ262285 TBC262284:TBF262285 TKY262284:TLB262285 TUU262284:TUX262285 UEQ262284:UET262285 UOM262284:UOP262285 UYI262284:UYL262285 VIE262284:VIH262285 VSA262284:VSD262285 WBW262284:WBZ262285 WLS262284:WLV262285 WVO262284:WVR262285 G327820:J327821 JC327820:JF327821 SY327820:TB327821 ACU327820:ACX327821 AMQ327820:AMT327821 AWM327820:AWP327821 BGI327820:BGL327821 BQE327820:BQH327821 CAA327820:CAD327821 CJW327820:CJZ327821 CTS327820:CTV327821 DDO327820:DDR327821 DNK327820:DNN327821 DXG327820:DXJ327821 EHC327820:EHF327821 EQY327820:ERB327821 FAU327820:FAX327821 FKQ327820:FKT327821 FUM327820:FUP327821 GEI327820:GEL327821 GOE327820:GOH327821 GYA327820:GYD327821 HHW327820:HHZ327821 HRS327820:HRV327821 IBO327820:IBR327821 ILK327820:ILN327821 IVG327820:IVJ327821 JFC327820:JFF327821 JOY327820:JPB327821 JYU327820:JYX327821 KIQ327820:KIT327821 KSM327820:KSP327821 LCI327820:LCL327821 LME327820:LMH327821 LWA327820:LWD327821 MFW327820:MFZ327821 MPS327820:MPV327821 MZO327820:MZR327821 NJK327820:NJN327821 NTG327820:NTJ327821 ODC327820:ODF327821 OMY327820:ONB327821 OWU327820:OWX327821 PGQ327820:PGT327821 PQM327820:PQP327821 QAI327820:QAL327821 QKE327820:QKH327821 QUA327820:QUD327821 RDW327820:RDZ327821 RNS327820:RNV327821 RXO327820:RXR327821 SHK327820:SHN327821 SRG327820:SRJ327821 TBC327820:TBF327821 TKY327820:TLB327821 TUU327820:TUX327821 UEQ327820:UET327821 UOM327820:UOP327821 UYI327820:UYL327821 VIE327820:VIH327821 VSA327820:VSD327821 WBW327820:WBZ327821 WLS327820:WLV327821 WVO327820:WVR327821 G393356:J393357 JC393356:JF393357 SY393356:TB393357 ACU393356:ACX393357 AMQ393356:AMT393357 AWM393356:AWP393357 BGI393356:BGL393357 BQE393356:BQH393357 CAA393356:CAD393357 CJW393356:CJZ393357 CTS393356:CTV393357 DDO393356:DDR393357 DNK393356:DNN393357 DXG393356:DXJ393357 EHC393356:EHF393357 EQY393356:ERB393357 FAU393356:FAX393357 FKQ393356:FKT393357 FUM393356:FUP393357 GEI393356:GEL393357 GOE393356:GOH393357 GYA393356:GYD393357 HHW393356:HHZ393357 HRS393356:HRV393357 IBO393356:IBR393357 ILK393356:ILN393357 IVG393356:IVJ393357 JFC393356:JFF393357 JOY393356:JPB393357 JYU393356:JYX393357 KIQ393356:KIT393357 KSM393356:KSP393357 LCI393356:LCL393357 LME393356:LMH393357 LWA393356:LWD393357 MFW393356:MFZ393357 MPS393356:MPV393357 MZO393356:MZR393357 NJK393356:NJN393357 NTG393356:NTJ393357 ODC393356:ODF393357 OMY393356:ONB393357 OWU393356:OWX393357 PGQ393356:PGT393357 PQM393356:PQP393357 QAI393356:QAL393357 QKE393356:QKH393357 QUA393356:QUD393357 RDW393356:RDZ393357 RNS393356:RNV393357 RXO393356:RXR393357 SHK393356:SHN393357 SRG393356:SRJ393357 TBC393356:TBF393357 TKY393356:TLB393357 TUU393356:TUX393357 UEQ393356:UET393357 UOM393356:UOP393357 UYI393356:UYL393357 VIE393356:VIH393357 VSA393356:VSD393357 WBW393356:WBZ393357 WLS393356:WLV393357 WVO393356:WVR393357 G458892:J458893 JC458892:JF458893 SY458892:TB458893 ACU458892:ACX458893 AMQ458892:AMT458893 AWM458892:AWP458893 BGI458892:BGL458893 BQE458892:BQH458893 CAA458892:CAD458893 CJW458892:CJZ458893 CTS458892:CTV458893 DDO458892:DDR458893 DNK458892:DNN458893 DXG458892:DXJ458893 EHC458892:EHF458893 EQY458892:ERB458893 FAU458892:FAX458893 FKQ458892:FKT458893 FUM458892:FUP458893 GEI458892:GEL458893 GOE458892:GOH458893 GYA458892:GYD458893 HHW458892:HHZ458893 HRS458892:HRV458893 IBO458892:IBR458893 ILK458892:ILN458893 IVG458892:IVJ458893 JFC458892:JFF458893 JOY458892:JPB458893 JYU458892:JYX458893 KIQ458892:KIT458893 KSM458892:KSP458893 LCI458892:LCL458893 LME458892:LMH458893 LWA458892:LWD458893 MFW458892:MFZ458893 MPS458892:MPV458893 MZO458892:MZR458893 NJK458892:NJN458893 NTG458892:NTJ458893 ODC458892:ODF458893 OMY458892:ONB458893 OWU458892:OWX458893 PGQ458892:PGT458893 PQM458892:PQP458893 QAI458892:QAL458893 QKE458892:QKH458893 QUA458892:QUD458893 RDW458892:RDZ458893 RNS458892:RNV458893 RXO458892:RXR458893 SHK458892:SHN458893 SRG458892:SRJ458893 TBC458892:TBF458893 TKY458892:TLB458893 TUU458892:TUX458893 UEQ458892:UET458893 UOM458892:UOP458893 UYI458892:UYL458893 VIE458892:VIH458893 VSA458892:VSD458893 WBW458892:WBZ458893 WLS458892:WLV458893 WVO458892:WVR458893 G524428:J524429 JC524428:JF524429 SY524428:TB524429 ACU524428:ACX524429 AMQ524428:AMT524429 AWM524428:AWP524429 BGI524428:BGL524429 BQE524428:BQH524429 CAA524428:CAD524429 CJW524428:CJZ524429 CTS524428:CTV524429 DDO524428:DDR524429 DNK524428:DNN524429 DXG524428:DXJ524429 EHC524428:EHF524429 EQY524428:ERB524429 FAU524428:FAX524429 FKQ524428:FKT524429 FUM524428:FUP524429 GEI524428:GEL524429 GOE524428:GOH524429 GYA524428:GYD524429 HHW524428:HHZ524429 HRS524428:HRV524429 IBO524428:IBR524429 ILK524428:ILN524429 IVG524428:IVJ524429 JFC524428:JFF524429 JOY524428:JPB524429 JYU524428:JYX524429 KIQ524428:KIT524429 KSM524428:KSP524429 LCI524428:LCL524429 LME524428:LMH524429 LWA524428:LWD524429 MFW524428:MFZ524429 MPS524428:MPV524429 MZO524428:MZR524429 NJK524428:NJN524429 NTG524428:NTJ524429 ODC524428:ODF524429 OMY524428:ONB524429 OWU524428:OWX524429 PGQ524428:PGT524429 PQM524428:PQP524429 QAI524428:QAL524429 QKE524428:QKH524429 QUA524428:QUD524429 RDW524428:RDZ524429 RNS524428:RNV524429 RXO524428:RXR524429 SHK524428:SHN524429 SRG524428:SRJ524429 TBC524428:TBF524429 TKY524428:TLB524429 TUU524428:TUX524429 UEQ524428:UET524429 UOM524428:UOP524429 UYI524428:UYL524429 VIE524428:VIH524429 VSA524428:VSD524429 WBW524428:WBZ524429 WLS524428:WLV524429 WVO524428:WVR524429 G589964:J589965 JC589964:JF589965 SY589964:TB589965 ACU589964:ACX589965 AMQ589964:AMT589965 AWM589964:AWP589965 BGI589964:BGL589965 BQE589964:BQH589965 CAA589964:CAD589965 CJW589964:CJZ589965 CTS589964:CTV589965 DDO589964:DDR589965 DNK589964:DNN589965 DXG589964:DXJ589965 EHC589964:EHF589965 EQY589964:ERB589965 FAU589964:FAX589965 FKQ589964:FKT589965 FUM589964:FUP589965 GEI589964:GEL589965 GOE589964:GOH589965 GYA589964:GYD589965 HHW589964:HHZ589965 HRS589964:HRV589965 IBO589964:IBR589965 ILK589964:ILN589965 IVG589964:IVJ589965 JFC589964:JFF589965 JOY589964:JPB589965 JYU589964:JYX589965 KIQ589964:KIT589965 KSM589964:KSP589965 LCI589964:LCL589965 LME589964:LMH589965 LWA589964:LWD589965 MFW589964:MFZ589965 MPS589964:MPV589965 MZO589964:MZR589965 NJK589964:NJN589965 NTG589964:NTJ589965 ODC589964:ODF589965 OMY589964:ONB589965 OWU589964:OWX589965 PGQ589964:PGT589965 PQM589964:PQP589965 QAI589964:QAL589965 QKE589964:QKH589965 QUA589964:QUD589965 RDW589964:RDZ589965 RNS589964:RNV589965 RXO589964:RXR589965 SHK589964:SHN589965 SRG589964:SRJ589965 TBC589964:TBF589965 TKY589964:TLB589965 TUU589964:TUX589965 UEQ589964:UET589965 UOM589964:UOP589965 UYI589964:UYL589965 VIE589964:VIH589965 VSA589964:VSD589965 WBW589964:WBZ589965 WLS589964:WLV589965 WVO589964:WVR589965 G655500:J655501 JC655500:JF655501 SY655500:TB655501 ACU655500:ACX655501 AMQ655500:AMT655501 AWM655500:AWP655501 BGI655500:BGL655501 BQE655500:BQH655501 CAA655500:CAD655501 CJW655500:CJZ655501 CTS655500:CTV655501 DDO655500:DDR655501 DNK655500:DNN655501 DXG655500:DXJ655501 EHC655500:EHF655501 EQY655500:ERB655501 FAU655500:FAX655501 FKQ655500:FKT655501 FUM655500:FUP655501 GEI655500:GEL655501 GOE655500:GOH655501 GYA655500:GYD655501 HHW655500:HHZ655501 HRS655500:HRV655501 IBO655500:IBR655501 ILK655500:ILN655501 IVG655500:IVJ655501 JFC655500:JFF655501 JOY655500:JPB655501 JYU655500:JYX655501 KIQ655500:KIT655501 KSM655500:KSP655501 LCI655500:LCL655501 LME655500:LMH655501 LWA655500:LWD655501 MFW655500:MFZ655501 MPS655500:MPV655501 MZO655500:MZR655501 NJK655500:NJN655501 NTG655500:NTJ655501 ODC655500:ODF655501 OMY655500:ONB655501 OWU655500:OWX655501 PGQ655500:PGT655501 PQM655500:PQP655501 QAI655500:QAL655501 QKE655500:QKH655501 QUA655500:QUD655501 RDW655500:RDZ655501 RNS655500:RNV655501 RXO655500:RXR655501 SHK655500:SHN655501 SRG655500:SRJ655501 TBC655500:TBF655501 TKY655500:TLB655501 TUU655500:TUX655501 UEQ655500:UET655501 UOM655500:UOP655501 UYI655500:UYL655501 VIE655500:VIH655501 VSA655500:VSD655501 WBW655500:WBZ655501 WLS655500:WLV655501 WVO655500:WVR655501 G721036:J721037 JC721036:JF721037 SY721036:TB721037 ACU721036:ACX721037 AMQ721036:AMT721037 AWM721036:AWP721037 BGI721036:BGL721037 BQE721036:BQH721037 CAA721036:CAD721037 CJW721036:CJZ721037 CTS721036:CTV721037 DDO721036:DDR721037 DNK721036:DNN721037 DXG721036:DXJ721037 EHC721036:EHF721037 EQY721036:ERB721037 FAU721036:FAX721037 FKQ721036:FKT721037 FUM721036:FUP721037 GEI721036:GEL721037 GOE721036:GOH721037 GYA721036:GYD721037 HHW721036:HHZ721037 HRS721036:HRV721037 IBO721036:IBR721037 ILK721036:ILN721037 IVG721036:IVJ721037 JFC721036:JFF721037 JOY721036:JPB721037 JYU721036:JYX721037 KIQ721036:KIT721037 KSM721036:KSP721037 LCI721036:LCL721037 LME721036:LMH721037 LWA721036:LWD721037 MFW721036:MFZ721037 MPS721036:MPV721037 MZO721036:MZR721037 NJK721036:NJN721037 NTG721036:NTJ721037 ODC721036:ODF721037 OMY721036:ONB721037 OWU721036:OWX721037 PGQ721036:PGT721037 PQM721036:PQP721037 QAI721036:QAL721037 QKE721036:QKH721037 QUA721036:QUD721037 RDW721036:RDZ721037 RNS721036:RNV721037 RXO721036:RXR721037 SHK721036:SHN721037 SRG721036:SRJ721037 TBC721036:TBF721037 TKY721036:TLB721037 TUU721036:TUX721037 UEQ721036:UET721037 UOM721036:UOP721037 UYI721036:UYL721037 VIE721036:VIH721037 VSA721036:VSD721037 WBW721036:WBZ721037 WLS721036:WLV721037 WVO721036:WVR721037 G786572:J786573 JC786572:JF786573 SY786572:TB786573 ACU786572:ACX786573 AMQ786572:AMT786573 AWM786572:AWP786573 BGI786572:BGL786573 BQE786572:BQH786573 CAA786572:CAD786573 CJW786572:CJZ786573 CTS786572:CTV786573 DDO786572:DDR786573 DNK786572:DNN786573 DXG786572:DXJ786573 EHC786572:EHF786573 EQY786572:ERB786573 FAU786572:FAX786573 FKQ786572:FKT786573 FUM786572:FUP786573 GEI786572:GEL786573 GOE786572:GOH786573 GYA786572:GYD786573 HHW786572:HHZ786573 HRS786572:HRV786573 IBO786572:IBR786573 ILK786572:ILN786573 IVG786572:IVJ786573 JFC786572:JFF786573 JOY786572:JPB786573 JYU786572:JYX786573 KIQ786572:KIT786573 KSM786572:KSP786573 LCI786572:LCL786573 LME786572:LMH786573 LWA786572:LWD786573 MFW786572:MFZ786573 MPS786572:MPV786573 MZO786572:MZR786573 NJK786572:NJN786573 NTG786572:NTJ786573 ODC786572:ODF786573 OMY786572:ONB786573 OWU786572:OWX786573 PGQ786572:PGT786573 PQM786572:PQP786573 QAI786572:QAL786573 QKE786572:QKH786573 QUA786572:QUD786573 RDW786572:RDZ786573 RNS786572:RNV786573 RXO786572:RXR786573 SHK786572:SHN786573 SRG786572:SRJ786573 TBC786572:TBF786573 TKY786572:TLB786573 TUU786572:TUX786573 UEQ786572:UET786573 UOM786572:UOP786573 UYI786572:UYL786573 VIE786572:VIH786573 VSA786572:VSD786573 WBW786572:WBZ786573 WLS786572:WLV786573 WVO786572:WVR786573 G852108:J852109 JC852108:JF852109 SY852108:TB852109 ACU852108:ACX852109 AMQ852108:AMT852109 AWM852108:AWP852109 BGI852108:BGL852109 BQE852108:BQH852109 CAA852108:CAD852109 CJW852108:CJZ852109 CTS852108:CTV852109 DDO852108:DDR852109 DNK852108:DNN852109 DXG852108:DXJ852109 EHC852108:EHF852109 EQY852108:ERB852109 FAU852108:FAX852109 FKQ852108:FKT852109 FUM852108:FUP852109 GEI852108:GEL852109 GOE852108:GOH852109 GYA852108:GYD852109 HHW852108:HHZ852109 HRS852108:HRV852109 IBO852108:IBR852109 ILK852108:ILN852109 IVG852108:IVJ852109 JFC852108:JFF852109 JOY852108:JPB852109 JYU852108:JYX852109 KIQ852108:KIT852109 KSM852108:KSP852109 LCI852108:LCL852109 LME852108:LMH852109 LWA852108:LWD852109 MFW852108:MFZ852109 MPS852108:MPV852109 MZO852108:MZR852109 NJK852108:NJN852109 NTG852108:NTJ852109 ODC852108:ODF852109 OMY852108:ONB852109 OWU852108:OWX852109 PGQ852108:PGT852109 PQM852108:PQP852109 QAI852108:QAL852109 QKE852108:QKH852109 QUA852108:QUD852109 RDW852108:RDZ852109 RNS852108:RNV852109 RXO852108:RXR852109 SHK852108:SHN852109 SRG852108:SRJ852109 TBC852108:TBF852109 TKY852108:TLB852109 TUU852108:TUX852109 UEQ852108:UET852109 UOM852108:UOP852109 UYI852108:UYL852109 VIE852108:VIH852109 VSA852108:VSD852109 WBW852108:WBZ852109 WLS852108:WLV852109 WVO852108:WVR852109 G917644:J917645 JC917644:JF917645 SY917644:TB917645 ACU917644:ACX917645 AMQ917644:AMT917645 AWM917644:AWP917645 BGI917644:BGL917645 BQE917644:BQH917645 CAA917644:CAD917645 CJW917644:CJZ917645 CTS917644:CTV917645 DDO917644:DDR917645 DNK917644:DNN917645 DXG917644:DXJ917645 EHC917644:EHF917645 EQY917644:ERB917645 FAU917644:FAX917645 FKQ917644:FKT917645 FUM917644:FUP917645 GEI917644:GEL917645 GOE917644:GOH917645 GYA917644:GYD917645 HHW917644:HHZ917645 HRS917644:HRV917645 IBO917644:IBR917645 ILK917644:ILN917645 IVG917644:IVJ917645 JFC917644:JFF917645 JOY917644:JPB917645 JYU917644:JYX917645 KIQ917644:KIT917645 KSM917644:KSP917645 LCI917644:LCL917645 LME917644:LMH917645 LWA917644:LWD917645 MFW917644:MFZ917645 MPS917644:MPV917645 MZO917644:MZR917645 NJK917644:NJN917645 NTG917644:NTJ917645 ODC917644:ODF917645 OMY917644:ONB917645 OWU917644:OWX917645 PGQ917644:PGT917645 PQM917644:PQP917645 QAI917644:QAL917645 QKE917644:QKH917645 QUA917644:QUD917645 RDW917644:RDZ917645 RNS917644:RNV917645 RXO917644:RXR917645 SHK917644:SHN917645 SRG917644:SRJ917645 TBC917644:TBF917645 TKY917644:TLB917645 TUU917644:TUX917645 UEQ917644:UET917645 UOM917644:UOP917645 UYI917644:UYL917645 VIE917644:VIH917645 VSA917644:VSD917645 WBW917644:WBZ917645 WLS917644:WLV917645 WVO917644:WVR917645 G983180:J983181 JC983180:JF983181 SY983180:TB983181 ACU983180:ACX983181 AMQ983180:AMT983181 AWM983180:AWP983181 BGI983180:BGL983181 BQE983180:BQH983181 CAA983180:CAD983181 CJW983180:CJZ983181 CTS983180:CTV983181 DDO983180:DDR983181 DNK983180:DNN983181 DXG983180:DXJ983181 EHC983180:EHF983181 EQY983180:ERB983181 FAU983180:FAX983181 FKQ983180:FKT983181 FUM983180:FUP983181 GEI983180:GEL983181 GOE983180:GOH983181 GYA983180:GYD983181 HHW983180:HHZ983181 HRS983180:HRV983181 IBO983180:IBR983181 ILK983180:ILN983181 IVG983180:IVJ983181 JFC983180:JFF983181 JOY983180:JPB983181 JYU983180:JYX983181 KIQ983180:KIT983181 KSM983180:KSP983181 LCI983180:LCL983181 LME983180:LMH983181 LWA983180:LWD983181 MFW983180:MFZ983181 MPS983180:MPV983181 MZO983180:MZR983181 NJK983180:NJN983181 NTG983180:NTJ983181 ODC983180:ODF983181 OMY983180:ONB983181 OWU983180:OWX983181 PGQ983180:PGT983181 PQM983180:PQP983181 QAI983180:QAL983181 QKE983180:QKH983181 QUA983180:QUD983181 RDW983180:RDZ983181 RNS983180:RNV983181 RXO983180:RXR983181 SHK983180:SHN983181 SRG983180:SRJ983181 TBC983180:TBF983181 TKY983180:TLB983181 TUU983180:TUX983181 UEQ983180:UET983181 UOM983180:UOP983181 UYI983180:UYL983181 VIE983180:VIH983181 VSA983180:VSD983181 WBW983180:WBZ983181 WLS983180:WLV983181 WVO983180:WVR983181 G65646:J65647 JC65646:JF65647 SY65646:TB65647 ACU65646:ACX65647 AMQ65646:AMT65647 AWM65646:AWP65647 BGI65646:BGL65647 BQE65646:BQH65647 CAA65646:CAD65647 CJW65646:CJZ65647 CTS65646:CTV65647 DDO65646:DDR65647 DNK65646:DNN65647 DXG65646:DXJ65647 EHC65646:EHF65647 EQY65646:ERB65647 FAU65646:FAX65647 FKQ65646:FKT65647 FUM65646:FUP65647 GEI65646:GEL65647 GOE65646:GOH65647 GYA65646:GYD65647 HHW65646:HHZ65647 HRS65646:HRV65647 IBO65646:IBR65647 ILK65646:ILN65647 IVG65646:IVJ65647 JFC65646:JFF65647 JOY65646:JPB65647 JYU65646:JYX65647 KIQ65646:KIT65647 KSM65646:KSP65647 LCI65646:LCL65647 LME65646:LMH65647 LWA65646:LWD65647 MFW65646:MFZ65647 MPS65646:MPV65647 MZO65646:MZR65647 NJK65646:NJN65647 NTG65646:NTJ65647 ODC65646:ODF65647 OMY65646:ONB65647 OWU65646:OWX65647 PGQ65646:PGT65647 PQM65646:PQP65647 QAI65646:QAL65647 QKE65646:QKH65647 QUA65646:QUD65647 RDW65646:RDZ65647 RNS65646:RNV65647 RXO65646:RXR65647 SHK65646:SHN65647 SRG65646:SRJ65647 TBC65646:TBF65647 TKY65646:TLB65647 TUU65646:TUX65647 UEQ65646:UET65647 UOM65646:UOP65647 UYI65646:UYL65647 VIE65646:VIH65647 VSA65646:VSD65647 WBW65646:WBZ65647 WLS65646:WLV65647 WVO65646:WVR65647 G131182:J131183 JC131182:JF131183 SY131182:TB131183 ACU131182:ACX131183 AMQ131182:AMT131183 AWM131182:AWP131183 BGI131182:BGL131183 BQE131182:BQH131183 CAA131182:CAD131183 CJW131182:CJZ131183 CTS131182:CTV131183 DDO131182:DDR131183 DNK131182:DNN131183 DXG131182:DXJ131183 EHC131182:EHF131183 EQY131182:ERB131183 FAU131182:FAX131183 FKQ131182:FKT131183 FUM131182:FUP131183 GEI131182:GEL131183 GOE131182:GOH131183 GYA131182:GYD131183 HHW131182:HHZ131183 HRS131182:HRV131183 IBO131182:IBR131183 ILK131182:ILN131183 IVG131182:IVJ131183 JFC131182:JFF131183 JOY131182:JPB131183 JYU131182:JYX131183 KIQ131182:KIT131183 KSM131182:KSP131183 LCI131182:LCL131183 LME131182:LMH131183 LWA131182:LWD131183 MFW131182:MFZ131183 MPS131182:MPV131183 MZO131182:MZR131183 NJK131182:NJN131183 NTG131182:NTJ131183 ODC131182:ODF131183 OMY131182:ONB131183 OWU131182:OWX131183 PGQ131182:PGT131183 PQM131182:PQP131183 QAI131182:QAL131183 QKE131182:QKH131183 QUA131182:QUD131183 RDW131182:RDZ131183 RNS131182:RNV131183 RXO131182:RXR131183 SHK131182:SHN131183 SRG131182:SRJ131183 TBC131182:TBF131183 TKY131182:TLB131183 TUU131182:TUX131183 UEQ131182:UET131183 UOM131182:UOP131183 UYI131182:UYL131183 VIE131182:VIH131183 VSA131182:VSD131183 WBW131182:WBZ131183 WLS131182:WLV131183 WVO131182:WVR131183 G196718:J196719 JC196718:JF196719 SY196718:TB196719 ACU196718:ACX196719 AMQ196718:AMT196719 AWM196718:AWP196719 BGI196718:BGL196719 BQE196718:BQH196719 CAA196718:CAD196719 CJW196718:CJZ196719 CTS196718:CTV196719 DDO196718:DDR196719 DNK196718:DNN196719 DXG196718:DXJ196719 EHC196718:EHF196719 EQY196718:ERB196719 FAU196718:FAX196719 FKQ196718:FKT196719 FUM196718:FUP196719 GEI196718:GEL196719 GOE196718:GOH196719 GYA196718:GYD196719 HHW196718:HHZ196719 HRS196718:HRV196719 IBO196718:IBR196719 ILK196718:ILN196719 IVG196718:IVJ196719 JFC196718:JFF196719 JOY196718:JPB196719 JYU196718:JYX196719 KIQ196718:KIT196719 KSM196718:KSP196719 LCI196718:LCL196719 LME196718:LMH196719 LWA196718:LWD196719 MFW196718:MFZ196719 MPS196718:MPV196719 MZO196718:MZR196719 NJK196718:NJN196719 NTG196718:NTJ196719 ODC196718:ODF196719 OMY196718:ONB196719 OWU196718:OWX196719 PGQ196718:PGT196719 PQM196718:PQP196719 QAI196718:QAL196719 QKE196718:QKH196719 QUA196718:QUD196719 RDW196718:RDZ196719 RNS196718:RNV196719 RXO196718:RXR196719 SHK196718:SHN196719 SRG196718:SRJ196719 TBC196718:TBF196719 TKY196718:TLB196719 TUU196718:TUX196719 UEQ196718:UET196719 UOM196718:UOP196719 UYI196718:UYL196719 VIE196718:VIH196719 VSA196718:VSD196719 WBW196718:WBZ196719 WLS196718:WLV196719 WVO196718:WVR196719 G262254:J262255 JC262254:JF262255 SY262254:TB262255 ACU262254:ACX262255 AMQ262254:AMT262255 AWM262254:AWP262255 BGI262254:BGL262255 BQE262254:BQH262255 CAA262254:CAD262255 CJW262254:CJZ262255 CTS262254:CTV262255 DDO262254:DDR262255 DNK262254:DNN262255 DXG262254:DXJ262255 EHC262254:EHF262255 EQY262254:ERB262255 FAU262254:FAX262255 FKQ262254:FKT262255 FUM262254:FUP262255 GEI262254:GEL262255 GOE262254:GOH262255 GYA262254:GYD262255 HHW262254:HHZ262255 HRS262254:HRV262255 IBO262254:IBR262255 ILK262254:ILN262255 IVG262254:IVJ262255 JFC262254:JFF262255 JOY262254:JPB262255 JYU262254:JYX262255 KIQ262254:KIT262255 KSM262254:KSP262255 LCI262254:LCL262255 LME262254:LMH262255 LWA262254:LWD262255 MFW262254:MFZ262255 MPS262254:MPV262255 MZO262254:MZR262255 NJK262254:NJN262255 NTG262254:NTJ262255 ODC262254:ODF262255 OMY262254:ONB262255 OWU262254:OWX262255 PGQ262254:PGT262255 PQM262254:PQP262255 QAI262254:QAL262255 QKE262254:QKH262255 QUA262254:QUD262255 RDW262254:RDZ262255 RNS262254:RNV262255 RXO262254:RXR262255 SHK262254:SHN262255 SRG262254:SRJ262255 TBC262254:TBF262255 TKY262254:TLB262255 TUU262254:TUX262255 UEQ262254:UET262255 UOM262254:UOP262255 UYI262254:UYL262255 VIE262254:VIH262255 VSA262254:VSD262255 WBW262254:WBZ262255 WLS262254:WLV262255 WVO262254:WVR262255 G327790:J327791 JC327790:JF327791 SY327790:TB327791 ACU327790:ACX327791 AMQ327790:AMT327791 AWM327790:AWP327791 BGI327790:BGL327791 BQE327790:BQH327791 CAA327790:CAD327791 CJW327790:CJZ327791 CTS327790:CTV327791 DDO327790:DDR327791 DNK327790:DNN327791 DXG327790:DXJ327791 EHC327790:EHF327791 EQY327790:ERB327791 FAU327790:FAX327791 FKQ327790:FKT327791 FUM327790:FUP327791 GEI327790:GEL327791 GOE327790:GOH327791 GYA327790:GYD327791 HHW327790:HHZ327791 HRS327790:HRV327791 IBO327790:IBR327791 ILK327790:ILN327791 IVG327790:IVJ327791 JFC327790:JFF327791 JOY327790:JPB327791 JYU327790:JYX327791 KIQ327790:KIT327791 KSM327790:KSP327791 LCI327790:LCL327791 LME327790:LMH327791 LWA327790:LWD327791 MFW327790:MFZ327791 MPS327790:MPV327791 MZO327790:MZR327791 NJK327790:NJN327791 NTG327790:NTJ327791 ODC327790:ODF327791 OMY327790:ONB327791 OWU327790:OWX327791 PGQ327790:PGT327791 PQM327790:PQP327791 QAI327790:QAL327791 QKE327790:QKH327791 QUA327790:QUD327791 RDW327790:RDZ327791 RNS327790:RNV327791 RXO327790:RXR327791 SHK327790:SHN327791 SRG327790:SRJ327791 TBC327790:TBF327791 TKY327790:TLB327791 TUU327790:TUX327791 UEQ327790:UET327791 UOM327790:UOP327791 UYI327790:UYL327791 VIE327790:VIH327791 VSA327790:VSD327791 WBW327790:WBZ327791 WLS327790:WLV327791 WVO327790:WVR327791 G393326:J393327 JC393326:JF393327 SY393326:TB393327 ACU393326:ACX393327 AMQ393326:AMT393327 AWM393326:AWP393327 BGI393326:BGL393327 BQE393326:BQH393327 CAA393326:CAD393327 CJW393326:CJZ393327 CTS393326:CTV393327 DDO393326:DDR393327 DNK393326:DNN393327 DXG393326:DXJ393327 EHC393326:EHF393327 EQY393326:ERB393327 FAU393326:FAX393327 FKQ393326:FKT393327 FUM393326:FUP393327 GEI393326:GEL393327 GOE393326:GOH393327 GYA393326:GYD393327 HHW393326:HHZ393327 HRS393326:HRV393327 IBO393326:IBR393327 ILK393326:ILN393327 IVG393326:IVJ393327 JFC393326:JFF393327 JOY393326:JPB393327 JYU393326:JYX393327 KIQ393326:KIT393327 KSM393326:KSP393327 LCI393326:LCL393327 LME393326:LMH393327 LWA393326:LWD393327 MFW393326:MFZ393327 MPS393326:MPV393327 MZO393326:MZR393327 NJK393326:NJN393327 NTG393326:NTJ393327 ODC393326:ODF393327 OMY393326:ONB393327 OWU393326:OWX393327 PGQ393326:PGT393327 PQM393326:PQP393327 QAI393326:QAL393327 QKE393326:QKH393327 QUA393326:QUD393327 RDW393326:RDZ393327 RNS393326:RNV393327 RXO393326:RXR393327 SHK393326:SHN393327 SRG393326:SRJ393327 TBC393326:TBF393327 TKY393326:TLB393327 TUU393326:TUX393327 UEQ393326:UET393327 UOM393326:UOP393327 UYI393326:UYL393327 VIE393326:VIH393327 VSA393326:VSD393327 WBW393326:WBZ393327 WLS393326:WLV393327 WVO393326:WVR393327 G458862:J458863 JC458862:JF458863 SY458862:TB458863 ACU458862:ACX458863 AMQ458862:AMT458863 AWM458862:AWP458863 BGI458862:BGL458863 BQE458862:BQH458863 CAA458862:CAD458863 CJW458862:CJZ458863 CTS458862:CTV458863 DDO458862:DDR458863 DNK458862:DNN458863 DXG458862:DXJ458863 EHC458862:EHF458863 EQY458862:ERB458863 FAU458862:FAX458863 FKQ458862:FKT458863 FUM458862:FUP458863 GEI458862:GEL458863 GOE458862:GOH458863 GYA458862:GYD458863 HHW458862:HHZ458863 HRS458862:HRV458863 IBO458862:IBR458863 ILK458862:ILN458863 IVG458862:IVJ458863 JFC458862:JFF458863 JOY458862:JPB458863 JYU458862:JYX458863 KIQ458862:KIT458863 KSM458862:KSP458863 LCI458862:LCL458863 LME458862:LMH458863 LWA458862:LWD458863 MFW458862:MFZ458863 MPS458862:MPV458863 MZO458862:MZR458863 NJK458862:NJN458863 NTG458862:NTJ458863 ODC458862:ODF458863 OMY458862:ONB458863 OWU458862:OWX458863 PGQ458862:PGT458863 PQM458862:PQP458863 QAI458862:QAL458863 QKE458862:QKH458863 QUA458862:QUD458863 RDW458862:RDZ458863 RNS458862:RNV458863 RXO458862:RXR458863 SHK458862:SHN458863 SRG458862:SRJ458863 TBC458862:TBF458863 TKY458862:TLB458863 TUU458862:TUX458863 UEQ458862:UET458863 UOM458862:UOP458863 UYI458862:UYL458863 VIE458862:VIH458863 VSA458862:VSD458863 WBW458862:WBZ458863 WLS458862:WLV458863 WVO458862:WVR458863 G524398:J524399 JC524398:JF524399 SY524398:TB524399 ACU524398:ACX524399 AMQ524398:AMT524399 AWM524398:AWP524399 BGI524398:BGL524399 BQE524398:BQH524399 CAA524398:CAD524399 CJW524398:CJZ524399 CTS524398:CTV524399 DDO524398:DDR524399 DNK524398:DNN524399 DXG524398:DXJ524399 EHC524398:EHF524399 EQY524398:ERB524399 FAU524398:FAX524399 FKQ524398:FKT524399 FUM524398:FUP524399 GEI524398:GEL524399 GOE524398:GOH524399 GYA524398:GYD524399 HHW524398:HHZ524399 HRS524398:HRV524399 IBO524398:IBR524399 ILK524398:ILN524399 IVG524398:IVJ524399 JFC524398:JFF524399 JOY524398:JPB524399 JYU524398:JYX524399 KIQ524398:KIT524399 KSM524398:KSP524399 LCI524398:LCL524399 LME524398:LMH524399 LWA524398:LWD524399 MFW524398:MFZ524399 MPS524398:MPV524399 MZO524398:MZR524399 NJK524398:NJN524399 NTG524398:NTJ524399 ODC524398:ODF524399 OMY524398:ONB524399 OWU524398:OWX524399 PGQ524398:PGT524399 PQM524398:PQP524399 QAI524398:QAL524399 QKE524398:QKH524399 QUA524398:QUD524399 RDW524398:RDZ524399 RNS524398:RNV524399 RXO524398:RXR524399 SHK524398:SHN524399 SRG524398:SRJ524399 TBC524398:TBF524399 TKY524398:TLB524399 TUU524398:TUX524399 UEQ524398:UET524399 UOM524398:UOP524399 UYI524398:UYL524399 VIE524398:VIH524399 VSA524398:VSD524399 WBW524398:WBZ524399 WLS524398:WLV524399 WVO524398:WVR524399 G589934:J589935 JC589934:JF589935 SY589934:TB589935 ACU589934:ACX589935 AMQ589934:AMT589935 AWM589934:AWP589935 BGI589934:BGL589935 BQE589934:BQH589935 CAA589934:CAD589935 CJW589934:CJZ589935 CTS589934:CTV589935 DDO589934:DDR589935 DNK589934:DNN589935 DXG589934:DXJ589935 EHC589934:EHF589935 EQY589934:ERB589935 FAU589934:FAX589935 FKQ589934:FKT589935 FUM589934:FUP589935 GEI589934:GEL589935 GOE589934:GOH589935 GYA589934:GYD589935 HHW589934:HHZ589935 HRS589934:HRV589935 IBO589934:IBR589935 ILK589934:ILN589935 IVG589934:IVJ589935 JFC589934:JFF589935 JOY589934:JPB589935 JYU589934:JYX589935 KIQ589934:KIT589935 KSM589934:KSP589935 LCI589934:LCL589935 LME589934:LMH589935 LWA589934:LWD589935 MFW589934:MFZ589935 MPS589934:MPV589935 MZO589934:MZR589935 NJK589934:NJN589935 NTG589934:NTJ589935 ODC589934:ODF589935 OMY589934:ONB589935 OWU589934:OWX589935 PGQ589934:PGT589935 PQM589934:PQP589935 QAI589934:QAL589935 QKE589934:QKH589935 QUA589934:QUD589935 RDW589934:RDZ589935 RNS589934:RNV589935 RXO589934:RXR589935 SHK589934:SHN589935 SRG589934:SRJ589935 TBC589934:TBF589935 TKY589934:TLB589935 TUU589934:TUX589935 UEQ589934:UET589935 UOM589934:UOP589935 UYI589934:UYL589935 VIE589934:VIH589935 VSA589934:VSD589935 WBW589934:WBZ589935 WLS589934:WLV589935 WVO589934:WVR589935 G655470:J655471 JC655470:JF655471 SY655470:TB655471 ACU655470:ACX655471 AMQ655470:AMT655471 AWM655470:AWP655471 BGI655470:BGL655471 BQE655470:BQH655471 CAA655470:CAD655471 CJW655470:CJZ655471 CTS655470:CTV655471 DDO655470:DDR655471 DNK655470:DNN655471 DXG655470:DXJ655471 EHC655470:EHF655471 EQY655470:ERB655471 FAU655470:FAX655471 FKQ655470:FKT655471 FUM655470:FUP655471 GEI655470:GEL655471 GOE655470:GOH655471 GYA655470:GYD655471 HHW655470:HHZ655471 HRS655470:HRV655471 IBO655470:IBR655471 ILK655470:ILN655471 IVG655470:IVJ655471 JFC655470:JFF655471 JOY655470:JPB655471 JYU655470:JYX655471 KIQ655470:KIT655471 KSM655470:KSP655471 LCI655470:LCL655471 LME655470:LMH655471 LWA655470:LWD655471 MFW655470:MFZ655471 MPS655470:MPV655471 MZO655470:MZR655471 NJK655470:NJN655471 NTG655470:NTJ655471 ODC655470:ODF655471 OMY655470:ONB655471 OWU655470:OWX655471 PGQ655470:PGT655471 PQM655470:PQP655471 QAI655470:QAL655471 QKE655470:QKH655471 QUA655470:QUD655471 RDW655470:RDZ655471 RNS655470:RNV655471 RXO655470:RXR655471 SHK655470:SHN655471 SRG655470:SRJ655471 TBC655470:TBF655471 TKY655470:TLB655471 TUU655470:TUX655471 UEQ655470:UET655471 UOM655470:UOP655471 UYI655470:UYL655471 VIE655470:VIH655471 VSA655470:VSD655471 WBW655470:WBZ655471 WLS655470:WLV655471 WVO655470:WVR655471 G721006:J721007 JC721006:JF721007 SY721006:TB721007 ACU721006:ACX721007 AMQ721006:AMT721007 AWM721006:AWP721007 BGI721006:BGL721007 BQE721006:BQH721007 CAA721006:CAD721007 CJW721006:CJZ721007 CTS721006:CTV721007 DDO721006:DDR721007 DNK721006:DNN721007 DXG721006:DXJ721007 EHC721006:EHF721007 EQY721006:ERB721007 FAU721006:FAX721007 FKQ721006:FKT721007 FUM721006:FUP721007 GEI721006:GEL721007 GOE721006:GOH721007 GYA721006:GYD721007 HHW721006:HHZ721007 HRS721006:HRV721007 IBO721006:IBR721007 ILK721006:ILN721007 IVG721006:IVJ721007 JFC721006:JFF721007 JOY721006:JPB721007 JYU721006:JYX721007 KIQ721006:KIT721007 KSM721006:KSP721007 LCI721006:LCL721007 LME721006:LMH721007 LWA721006:LWD721007 MFW721006:MFZ721007 MPS721006:MPV721007 MZO721006:MZR721007 NJK721006:NJN721007 NTG721006:NTJ721007 ODC721006:ODF721007 OMY721006:ONB721007 OWU721006:OWX721007 PGQ721006:PGT721007 PQM721006:PQP721007 QAI721006:QAL721007 QKE721006:QKH721007 QUA721006:QUD721007 RDW721006:RDZ721007 RNS721006:RNV721007 RXO721006:RXR721007 SHK721006:SHN721007 SRG721006:SRJ721007 TBC721006:TBF721007 TKY721006:TLB721007 TUU721006:TUX721007 UEQ721006:UET721007 UOM721006:UOP721007 UYI721006:UYL721007 VIE721006:VIH721007 VSA721006:VSD721007 WBW721006:WBZ721007 WLS721006:WLV721007 WVO721006:WVR721007 G786542:J786543 JC786542:JF786543 SY786542:TB786543 ACU786542:ACX786543 AMQ786542:AMT786543 AWM786542:AWP786543 BGI786542:BGL786543 BQE786542:BQH786543 CAA786542:CAD786543 CJW786542:CJZ786543 CTS786542:CTV786543 DDO786542:DDR786543 DNK786542:DNN786543 DXG786542:DXJ786543 EHC786542:EHF786543 EQY786542:ERB786543 FAU786542:FAX786543 FKQ786542:FKT786543 FUM786542:FUP786543 GEI786542:GEL786543 GOE786542:GOH786543 GYA786542:GYD786543 HHW786542:HHZ786543 HRS786542:HRV786543 IBO786542:IBR786543 ILK786542:ILN786543 IVG786542:IVJ786543 JFC786542:JFF786543 JOY786542:JPB786543 JYU786542:JYX786543 KIQ786542:KIT786543 KSM786542:KSP786543 LCI786542:LCL786543 LME786542:LMH786543 LWA786542:LWD786543 MFW786542:MFZ786543 MPS786542:MPV786543 MZO786542:MZR786543 NJK786542:NJN786543 NTG786542:NTJ786543 ODC786542:ODF786543 OMY786542:ONB786543 OWU786542:OWX786543 PGQ786542:PGT786543 PQM786542:PQP786543 QAI786542:QAL786543 QKE786542:QKH786543 QUA786542:QUD786543 RDW786542:RDZ786543 RNS786542:RNV786543 RXO786542:RXR786543 SHK786542:SHN786543 SRG786542:SRJ786543 TBC786542:TBF786543 TKY786542:TLB786543 TUU786542:TUX786543 UEQ786542:UET786543 UOM786542:UOP786543 UYI786542:UYL786543 VIE786542:VIH786543 VSA786542:VSD786543 WBW786542:WBZ786543 WLS786542:WLV786543 WVO786542:WVR786543 G852078:J852079 JC852078:JF852079 SY852078:TB852079 ACU852078:ACX852079 AMQ852078:AMT852079 AWM852078:AWP852079 BGI852078:BGL852079 BQE852078:BQH852079 CAA852078:CAD852079 CJW852078:CJZ852079 CTS852078:CTV852079 DDO852078:DDR852079 DNK852078:DNN852079 DXG852078:DXJ852079 EHC852078:EHF852079 EQY852078:ERB852079 FAU852078:FAX852079 FKQ852078:FKT852079 FUM852078:FUP852079 GEI852078:GEL852079 GOE852078:GOH852079 GYA852078:GYD852079 HHW852078:HHZ852079 HRS852078:HRV852079 IBO852078:IBR852079 ILK852078:ILN852079 IVG852078:IVJ852079 JFC852078:JFF852079 JOY852078:JPB852079 JYU852078:JYX852079 KIQ852078:KIT852079 KSM852078:KSP852079 LCI852078:LCL852079 LME852078:LMH852079 LWA852078:LWD852079 MFW852078:MFZ852079 MPS852078:MPV852079 MZO852078:MZR852079 NJK852078:NJN852079 NTG852078:NTJ852079 ODC852078:ODF852079 OMY852078:ONB852079 OWU852078:OWX852079 PGQ852078:PGT852079 PQM852078:PQP852079 QAI852078:QAL852079 QKE852078:QKH852079 QUA852078:QUD852079 RDW852078:RDZ852079 RNS852078:RNV852079 RXO852078:RXR852079 SHK852078:SHN852079 SRG852078:SRJ852079 TBC852078:TBF852079 TKY852078:TLB852079 TUU852078:TUX852079 UEQ852078:UET852079 UOM852078:UOP852079 UYI852078:UYL852079 VIE852078:VIH852079 VSA852078:VSD852079 WBW852078:WBZ852079 WLS852078:WLV852079 WVO852078:WVR852079 G917614:J917615 JC917614:JF917615 SY917614:TB917615 ACU917614:ACX917615 AMQ917614:AMT917615 AWM917614:AWP917615 BGI917614:BGL917615 BQE917614:BQH917615 CAA917614:CAD917615 CJW917614:CJZ917615 CTS917614:CTV917615 DDO917614:DDR917615 DNK917614:DNN917615 DXG917614:DXJ917615 EHC917614:EHF917615 EQY917614:ERB917615 FAU917614:FAX917615 FKQ917614:FKT917615 FUM917614:FUP917615 GEI917614:GEL917615 GOE917614:GOH917615 GYA917614:GYD917615 HHW917614:HHZ917615 HRS917614:HRV917615 IBO917614:IBR917615 ILK917614:ILN917615 IVG917614:IVJ917615 JFC917614:JFF917615 JOY917614:JPB917615 JYU917614:JYX917615 KIQ917614:KIT917615 KSM917614:KSP917615 LCI917614:LCL917615 LME917614:LMH917615 LWA917614:LWD917615 MFW917614:MFZ917615 MPS917614:MPV917615 MZO917614:MZR917615 NJK917614:NJN917615 NTG917614:NTJ917615 ODC917614:ODF917615 OMY917614:ONB917615 OWU917614:OWX917615 PGQ917614:PGT917615 PQM917614:PQP917615 QAI917614:QAL917615 QKE917614:QKH917615 QUA917614:QUD917615 RDW917614:RDZ917615 RNS917614:RNV917615 RXO917614:RXR917615 SHK917614:SHN917615 SRG917614:SRJ917615 TBC917614:TBF917615 TKY917614:TLB917615 TUU917614:TUX917615 UEQ917614:UET917615 UOM917614:UOP917615 UYI917614:UYL917615 VIE917614:VIH917615 VSA917614:VSD917615 WBW917614:WBZ917615 WLS917614:WLV917615 WVO917614:WVR917615 G983150:J983151 JC983150:JF983151 SY983150:TB983151 ACU983150:ACX983151 AMQ983150:AMT983151 AWM983150:AWP983151 BGI983150:BGL983151 BQE983150:BQH983151 CAA983150:CAD983151 CJW983150:CJZ983151 CTS983150:CTV983151 DDO983150:DDR983151 DNK983150:DNN983151 DXG983150:DXJ983151 EHC983150:EHF983151 EQY983150:ERB983151 FAU983150:FAX983151 FKQ983150:FKT983151 FUM983150:FUP983151 GEI983150:GEL983151 GOE983150:GOH983151 GYA983150:GYD983151 HHW983150:HHZ983151 HRS983150:HRV983151 IBO983150:IBR983151 ILK983150:ILN983151 IVG983150:IVJ983151 JFC983150:JFF983151 JOY983150:JPB983151 JYU983150:JYX983151 KIQ983150:KIT983151 KSM983150:KSP983151 LCI983150:LCL983151 LME983150:LMH983151 LWA983150:LWD983151 MFW983150:MFZ983151 MPS983150:MPV983151 MZO983150:MZR983151 NJK983150:NJN983151 NTG983150:NTJ983151 ODC983150:ODF983151 OMY983150:ONB983151 OWU983150:OWX983151 PGQ983150:PGT983151 PQM983150:PQP983151 QAI983150:QAL983151 QKE983150:QKH983151 QUA983150:QUD983151 RDW983150:RDZ983151 RNS983150:RNV983151 RXO983150:RXR983151 SHK983150:SHN983151 SRG983150:SRJ983151 TBC983150:TBF983151 TKY983150:TLB983151 TUU983150:TUX983151 UEQ983150:UET983151 UOM983150:UOP983151 UYI983150:UYL983151 VIE983150:VIH983151 VSA983150:VSD983151 WBW983150:WBZ983151 WLS983150:WLV983151 WVO983150:WVR983151 J65637 JF65637 TB65637 ACX65637 AMT65637 AWP65637 BGL65637 BQH65637 CAD65637 CJZ65637 CTV65637 DDR65637 DNN65637 DXJ65637 EHF65637 ERB65637 FAX65637 FKT65637 FUP65637 GEL65637 GOH65637 GYD65637 HHZ65637 HRV65637 IBR65637 ILN65637 IVJ65637 JFF65637 JPB65637 JYX65637 KIT65637 KSP65637 LCL65637 LMH65637 LWD65637 MFZ65637 MPV65637 MZR65637 NJN65637 NTJ65637 ODF65637 ONB65637 OWX65637 PGT65637 PQP65637 QAL65637 QKH65637 QUD65637 RDZ65637 RNV65637 RXR65637 SHN65637 SRJ65637 TBF65637 TLB65637 TUX65637 UET65637 UOP65637 UYL65637 VIH65637 VSD65637 WBZ65637 WLV65637 WVR65637 J131173 JF131173 TB131173 ACX131173 AMT131173 AWP131173 BGL131173 BQH131173 CAD131173 CJZ131173 CTV131173 DDR131173 DNN131173 DXJ131173 EHF131173 ERB131173 FAX131173 FKT131173 FUP131173 GEL131173 GOH131173 GYD131173 HHZ131173 HRV131173 IBR131173 ILN131173 IVJ131173 JFF131173 JPB131173 JYX131173 KIT131173 KSP131173 LCL131173 LMH131173 LWD131173 MFZ131173 MPV131173 MZR131173 NJN131173 NTJ131173 ODF131173 ONB131173 OWX131173 PGT131173 PQP131173 QAL131173 QKH131173 QUD131173 RDZ131173 RNV131173 RXR131173 SHN131173 SRJ131173 TBF131173 TLB131173 TUX131173 UET131173 UOP131173 UYL131173 VIH131173 VSD131173 WBZ131173 WLV131173 WVR131173 J196709 JF196709 TB196709 ACX196709 AMT196709 AWP196709 BGL196709 BQH196709 CAD196709 CJZ196709 CTV196709 DDR196709 DNN196709 DXJ196709 EHF196709 ERB196709 FAX196709 FKT196709 FUP196709 GEL196709 GOH196709 GYD196709 HHZ196709 HRV196709 IBR196709 ILN196709 IVJ196709 JFF196709 JPB196709 JYX196709 KIT196709 KSP196709 LCL196709 LMH196709 LWD196709 MFZ196709 MPV196709 MZR196709 NJN196709 NTJ196709 ODF196709 ONB196709 OWX196709 PGT196709 PQP196709 QAL196709 QKH196709 QUD196709 RDZ196709 RNV196709 RXR196709 SHN196709 SRJ196709 TBF196709 TLB196709 TUX196709 UET196709 UOP196709 UYL196709 VIH196709 VSD196709 WBZ196709 WLV196709 WVR196709 J262245 JF262245 TB262245 ACX262245 AMT262245 AWP262245 BGL262245 BQH262245 CAD262245 CJZ262245 CTV262245 DDR262245 DNN262245 DXJ262245 EHF262245 ERB262245 FAX262245 FKT262245 FUP262245 GEL262245 GOH262245 GYD262245 HHZ262245 HRV262245 IBR262245 ILN262245 IVJ262245 JFF262245 JPB262245 JYX262245 KIT262245 KSP262245 LCL262245 LMH262245 LWD262245 MFZ262245 MPV262245 MZR262245 NJN262245 NTJ262245 ODF262245 ONB262245 OWX262245 PGT262245 PQP262245 QAL262245 QKH262245 QUD262245 RDZ262245 RNV262245 RXR262245 SHN262245 SRJ262245 TBF262245 TLB262245 TUX262245 UET262245 UOP262245 UYL262245 VIH262245 VSD262245 WBZ262245 WLV262245 WVR262245 J327781 JF327781 TB327781 ACX327781 AMT327781 AWP327781 BGL327781 BQH327781 CAD327781 CJZ327781 CTV327781 DDR327781 DNN327781 DXJ327781 EHF327781 ERB327781 FAX327781 FKT327781 FUP327781 GEL327781 GOH327781 GYD327781 HHZ327781 HRV327781 IBR327781 ILN327781 IVJ327781 JFF327781 JPB327781 JYX327781 KIT327781 KSP327781 LCL327781 LMH327781 LWD327781 MFZ327781 MPV327781 MZR327781 NJN327781 NTJ327781 ODF327781 ONB327781 OWX327781 PGT327781 PQP327781 QAL327781 QKH327781 QUD327781 RDZ327781 RNV327781 RXR327781 SHN327781 SRJ327781 TBF327781 TLB327781 TUX327781 UET327781 UOP327781 UYL327781 VIH327781 VSD327781 WBZ327781 WLV327781 WVR327781 J393317 JF393317 TB393317 ACX393317 AMT393317 AWP393317 BGL393317 BQH393317 CAD393317 CJZ393317 CTV393317 DDR393317 DNN393317 DXJ393317 EHF393317 ERB393317 FAX393317 FKT393317 FUP393317 GEL393317 GOH393317 GYD393317 HHZ393317 HRV393317 IBR393317 ILN393317 IVJ393317 JFF393317 JPB393317 JYX393317 KIT393317 KSP393317 LCL393317 LMH393317 LWD393317 MFZ393317 MPV393317 MZR393317 NJN393317 NTJ393317 ODF393317 ONB393317 OWX393317 PGT393317 PQP393317 QAL393317 QKH393317 QUD393317 RDZ393317 RNV393317 RXR393317 SHN393317 SRJ393317 TBF393317 TLB393317 TUX393317 UET393317 UOP393317 UYL393317 VIH393317 VSD393317 WBZ393317 WLV393317 WVR393317 J458853 JF458853 TB458853 ACX458853 AMT458853 AWP458853 BGL458853 BQH458853 CAD458853 CJZ458853 CTV458853 DDR458853 DNN458853 DXJ458853 EHF458853 ERB458853 FAX458853 FKT458853 FUP458853 GEL458853 GOH458853 GYD458853 HHZ458853 HRV458853 IBR458853 ILN458853 IVJ458853 JFF458853 JPB458853 JYX458853 KIT458853 KSP458853 LCL458853 LMH458853 LWD458853 MFZ458853 MPV458853 MZR458853 NJN458853 NTJ458853 ODF458853 ONB458853 OWX458853 PGT458853 PQP458853 QAL458853 QKH458853 QUD458853 RDZ458853 RNV458853 RXR458853 SHN458853 SRJ458853 TBF458853 TLB458853 TUX458853 UET458853 UOP458853 UYL458853 VIH458853 VSD458853 WBZ458853 WLV458853 WVR458853 J524389 JF524389 TB524389 ACX524389 AMT524389 AWP524389 BGL524389 BQH524389 CAD524389 CJZ524389 CTV524389 DDR524389 DNN524389 DXJ524389 EHF524389 ERB524389 FAX524389 FKT524389 FUP524389 GEL524389 GOH524389 GYD524389 HHZ524389 HRV524389 IBR524389 ILN524389 IVJ524389 JFF524389 JPB524389 JYX524389 KIT524389 KSP524389 LCL524389 LMH524389 LWD524389 MFZ524389 MPV524389 MZR524389 NJN524389 NTJ524389 ODF524389 ONB524389 OWX524389 PGT524389 PQP524389 QAL524389 QKH524389 QUD524389 RDZ524389 RNV524389 RXR524389 SHN524389 SRJ524389 TBF524389 TLB524389 TUX524389 UET524389 UOP524389 UYL524389 VIH524389 VSD524389 WBZ524389 WLV524389 WVR524389 J589925 JF589925 TB589925 ACX589925 AMT589925 AWP589925 BGL589925 BQH589925 CAD589925 CJZ589925 CTV589925 DDR589925 DNN589925 DXJ589925 EHF589925 ERB589925 FAX589925 FKT589925 FUP589925 GEL589925 GOH589925 GYD589925 HHZ589925 HRV589925 IBR589925 ILN589925 IVJ589925 JFF589925 JPB589925 JYX589925 KIT589925 KSP589925 LCL589925 LMH589925 LWD589925 MFZ589925 MPV589925 MZR589925 NJN589925 NTJ589925 ODF589925 ONB589925 OWX589925 PGT589925 PQP589925 QAL589925 QKH589925 QUD589925 RDZ589925 RNV589925 RXR589925 SHN589925 SRJ589925 TBF589925 TLB589925 TUX589925 UET589925 UOP589925 UYL589925 VIH589925 VSD589925 WBZ589925 WLV589925 WVR589925 J655461 JF655461 TB655461 ACX655461 AMT655461 AWP655461 BGL655461 BQH655461 CAD655461 CJZ655461 CTV655461 DDR655461 DNN655461 DXJ655461 EHF655461 ERB655461 FAX655461 FKT655461 FUP655461 GEL655461 GOH655461 GYD655461 HHZ655461 HRV655461 IBR655461 ILN655461 IVJ655461 JFF655461 JPB655461 JYX655461 KIT655461 KSP655461 LCL655461 LMH655461 LWD655461 MFZ655461 MPV655461 MZR655461 NJN655461 NTJ655461 ODF655461 ONB655461 OWX655461 PGT655461 PQP655461 QAL655461 QKH655461 QUD655461 RDZ655461 RNV655461 RXR655461 SHN655461 SRJ655461 TBF655461 TLB655461 TUX655461 UET655461 UOP655461 UYL655461 VIH655461 VSD655461 WBZ655461 WLV655461 WVR655461 J720997 JF720997 TB720997 ACX720997 AMT720997 AWP720997 BGL720997 BQH720997 CAD720997 CJZ720997 CTV720997 DDR720997 DNN720997 DXJ720997 EHF720997 ERB720997 FAX720997 FKT720997 FUP720997 GEL720997 GOH720997 GYD720997 HHZ720997 HRV720997 IBR720997 ILN720997 IVJ720997 JFF720997 JPB720997 JYX720997 KIT720997 KSP720997 LCL720997 LMH720997 LWD720997 MFZ720997 MPV720997 MZR720997 NJN720997 NTJ720997 ODF720997 ONB720997 OWX720997 PGT720997 PQP720997 QAL720997 QKH720997 QUD720997 RDZ720997 RNV720997 RXR720997 SHN720997 SRJ720997 TBF720997 TLB720997 TUX720997 UET720997 UOP720997 UYL720997 VIH720997 VSD720997 WBZ720997 WLV720997 WVR720997 J786533 JF786533 TB786533 ACX786533 AMT786533 AWP786533 BGL786533 BQH786533 CAD786533 CJZ786533 CTV786533 DDR786533 DNN786533 DXJ786533 EHF786533 ERB786533 FAX786533 FKT786533 FUP786533 GEL786533 GOH786533 GYD786533 HHZ786533 HRV786533 IBR786533 ILN786533 IVJ786533 JFF786533 JPB786533 JYX786533 KIT786533 KSP786533 LCL786533 LMH786533 LWD786533 MFZ786533 MPV786533 MZR786533 NJN786533 NTJ786533 ODF786533 ONB786533 OWX786533 PGT786533 PQP786533 QAL786533 QKH786533 QUD786533 RDZ786533 RNV786533 RXR786533 SHN786533 SRJ786533 TBF786533 TLB786533 TUX786533 UET786533 UOP786533 UYL786533 VIH786533 VSD786533 WBZ786533 WLV786533 WVR786533 J852069 JF852069 TB852069 ACX852069 AMT852069 AWP852069 BGL852069 BQH852069 CAD852069 CJZ852069 CTV852069 DDR852069 DNN852069 DXJ852069 EHF852069 ERB852069 FAX852069 FKT852069 FUP852069 GEL852069 GOH852069 GYD852069 HHZ852069 HRV852069 IBR852069 ILN852069 IVJ852069 JFF852069 JPB852069 JYX852069 KIT852069 KSP852069 LCL852069 LMH852069 LWD852069 MFZ852069 MPV852069 MZR852069 NJN852069 NTJ852069 ODF852069 ONB852069 OWX852069 PGT852069 PQP852069 QAL852069 QKH852069 QUD852069 RDZ852069 RNV852069 RXR852069 SHN852069 SRJ852069 TBF852069 TLB852069 TUX852069 UET852069 UOP852069 UYL852069 VIH852069 VSD852069 WBZ852069 WLV852069 WVR852069 J917605 JF917605 TB917605 ACX917605 AMT917605 AWP917605 BGL917605 BQH917605 CAD917605 CJZ917605 CTV917605 DDR917605 DNN917605 DXJ917605 EHF917605 ERB917605 FAX917605 FKT917605 FUP917605 GEL917605 GOH917605 GYD917605 HHZ917605 HRV917605 IBR917605 ILN917605 IVJ917605 JFF917605 JPB917605 JYX917605 KIT917605 KSP917605 LCL917605 LMH917605 LWD917605 MFZ917605 MPV917605 MZR917605 NJN917605 NTJ917605 ODF917605 ONB917605 OWX917605 PGT917605 PQP917605 QAL917605 QKH917605 QUD917605 RDZ917605 RNV917605 RXR917605 SHN917605 SRJ917605 TBF917605 TLB917605 TUX917605 UET917605 UOP917605 UYL917605 VIH917605 VSD917605 WBZ917605 WLV917605 WVR917605 J983141 JF983141 TB983141 ACX983141 AMT983141 AWP983141 BGL983141 BQH983141 CAD983141 CJZ983141 CTV983141 DDR983141 DNN983141 DXJ983141 EHF983141 ERB983141 FAX983141 FKT983141 FUP983141 GEL983141 GOH983141 GYD983141 HHZ983141 HRV983141 IBR983141 ILN983141 IVJ983141 JFF983141 JPB983141 JYX983141 KIT983141 KSP983141 LCL983141 LMH983141 LWD983141 MFZ983141 MPV983141 MZR983141 NJN983141 NTJ983141 ODF983141 ONB983141 OWX983141 PGT983141 PQP983141 QAL983141 QKH983141 QUD983141 RDZ983141 RNV983141 RXR983141 SHN983141 SRJ983141 TBF983141 TLB983141 TUX983141 UET983141 UOP983141 UYL983141 VIH983141 VSD983141 WBZ983141 WLV983141 WVR983141 G65636:J65636 JC65636:JF65636 SY65636:TB65636 ACU65636:ACX65636 AMQ65636:AMT65636 AWM65636:AWP65636 BGI65636:BGL65636 BQE65636:BQH65636 CAA65636:CAD65636 CJW65636:CJZ65636 CTS65636:CTV65636 DDO65636:DDR65636 DNK65636:DNN65636 DXG65636:DXJ65636 EHC65636:EHF65636 EQY65636:ERB65636 FAU65636:FAX65636 FKQ65636:FKT65636 FUM65636:FUP65636 GEI65636:GEL65636 GOE65636:GOH65636 GYA65636:GYD65636 HHW65636:HHZ65636 HRS65636:HRV65636 IBO65636:IBR65636 ILK65636:ILN65636 IVG65636:IVJ65636 JFC65636:JFF65636 JOY65636:JPB65636 JYU65636:JYX65636 KIQ65636:KIT65636 KSM65636:KSP65636 LCI65636:LCL65636 LME65636:LMH65636 LWA65636:LWD65636 MFW65636:MFZ65636 MPS65636:MPV65636 MZO65636:MZR65636 NJK65636:NJN65636 NTG65636:NTJ65636 ODC65636:ODF65636 OMY65636:ONB65636 OWU65636:OWX65636 PGQ65636:PGT65636 PQM65636:PQP65636 QAI65636:QAL65636 QKE65636:QKH65636 QUA65636:QUD65636 RDW65636:RDZ65636 RNS65636:RNV65636 RXO65636:RXR65636 SHK65636:SHN65636 SRG65636:SRJ65636 TBC65636:TBF65636 TKY65636:TLB65636 TUU65636:TUX65636 UEQ65636:UET65636 UOM65636:UOP65636 UYI65636:UYL65636 VIE65636:VIH65636 VSA65636:VSD65636 WBW65636:WBZ65636 WLS65636:WLV65636 WVO65636:WVR65636 G131172:J131172 JC131172:JF131172 SY131172:TB131172 ACU131172:ACX131172 AMQ131172:AMT131172 AWM131172:AWP131172 BGI131172:BGL131172 BQE131172:BQH131172 CAA131172:CAD131172 CJW131172:CJZ131172 CTS131172:CTV131172 DDO131172:DDR131172 DNK131172:DNN131172 DXG131172:DXJ131172 EHC131172:EHF131172 EQY131172:ERB131172 FAU131172:FAX131172 FKQ131172:FKT131172 FUM131172:FUP131172 GEI131172:GEL131172 GOE131172:GOH131172 GYA131172:GYD131172 HHW131172:HHZ131172 HRS131172:HRV131172 IBO131172:IBR131172 ILK131172:ILN131172 IVG131172:IVJ131172 JFC131172:JFF131172 JOY131172:JPB131172 JYU131172:JYX131172 KIQ131172:KIT131172 KSM131172:KSP131172 LCI131172:LCL131172 LME131172:LMH131172 LWA131172:LWD131172 MFW131172:MFZ131172 MPS131172:MPV131172 MZO131172:MZR131172 NJK131172:NJN131172 NTG131172:NTJ131172 ODC131172:ODF131172 OMY131172:ONB131172 OWU131172:OWX131172 PGQ131172:PGT131172 PQM131172:PQP131172 QAI131172:QAL131172 QKE131172:QKH131172 QUA131172:QUD131172 RDW131172:RDZ131172 RNS131172:RNV131172 RXO131172:RXR131172 SHK131172:SHN131172 SRG131172:SRJ131172 TBC131172:TBF131172 TKY131172:TLB131172 TUU131172:TUX131172 UEQ131172:UET131172 UOM131172:UOP131172 UYI131172:UYL131172 VIE131172:VIH131172 VSA131172:VSD131172 WBW131172:WBZ131172 WLS131172:WLV131172 WVO131172:WVR131172 G196708:J196708 JC196708:JF196708 SY196708:TB196708 ACU196708:ACX196708 AMQ196708:AMT196708 AWM196708:AWP196708 BGI196708:BGL196708 BQE196708:BQH196708 CAA196708:CAD196708 CJW196708:CJZ196708 CTS196708:CTV196708 DDO196708:DDR196708 DNK196708:DNN196708 DXG196708:DXJ196708 EHC196708:EHF196708 EQY196708:ERB196708 FAU196708:FAX196708 FKQ196708:FKT196708 FUM196708:FUP196708 GEI196708:GEL196708 GOE196708:GOH196708 GYA196708:GYD196708 HHW196708:HHZ196708 HRS196708:HRV196708 IBO196708:IBR196708 ILK196708:ILN196708 IVG196708:IVJ196708 JFC196708:JFF196708 JOY196708:JPB196708 JYU196708:JYX196708 KIQ196708:KIT196708 KSM196708:KSP196708 LCI196708:LCL196708 LME196708:LMH196708 LWA196708:LWD196708 MFW196708:MFZ196708 MPS196708:MPV196708 MZO196708:MZR196708 NJK196708:NJN196708 NTG196708:NTJ196708 ODC196708:ODF196708 OMY196708:ONB196708 OWU196708:OWX196708 PGQ196708:PGT196708 PQM196708:PQP196708 QAI196708:QAL196708 QKE196708:QKH196708 QUA196708:QUD196708 RDW196708:RDZ196708 RNS196708:RNV196708 RXO196708:RXR196708 SHK196708:SHN196708 SRG196708:SRJ196708 TBC196708:TBF196708 TKY196708:TLB196708 TUU196708:TUX196708 UEQ196708:UET196708 UOM196708:UOP196708 UYI196708:UYL196708 VIE196708:VIH196708 VSA196708:VSD196708 WBW196708:WBZ196708 WLS196708:WLV196708 WVO196708:WVR196708 G262244:J262244 JC262244:JF262244 SY262244:TB262244 ACU262244:ACX262244 AMQ262244:AMT262244 AWM262244:AWP262244 BGI262244:BGL262244 BQE262244:BQH262244 CAA262244:CAD262244 CJW262244:CJZ262244 CTS262244:CTV262244 DDO262244:DDR262244 DNK262244:DNN262244 DXG262244:DXJ262244 EHC262244:EHF262244 EQY262244:ERB262244 FAU262244:FAX262244 FKQ262244:FKT262244 FUM262244:FUP262244 GEI262244:GEL262244 GOE262244:GOH262244 GYA262244:GYD262244 HHW262244:HHZ262244 HRS262244:HRV262244 IBO262244:IBR262244 ILK262244:ILN262244 IVG262244:IVJ262244 JFC262244:JFF262244 JOY262244:JPB262244 JYU262244:JYX262244 KIQ262244:KIT262244 KSM262244:KSP262244 LCI262244:LCL262244 LME262244:LMH262244 LWA262244:LWD262244 MFW262244:MFZ262244 MPS262244:MPV262244 MZO262244:MZR262244 NJK262244:NJN262244 NTG262244:NTJ262244 ODC262244:ODF262244 OMY262244:ONB262244 OWU262244:OWX262244 PGQ262244:PGT262244 PQM262244:PQP262244 QAI262244:QAL262244 QKE262244:QKH262244 QUA262244:QUD262244 RDW262244:RDZ262244 RNS262244:RNV262244 RXO262244:RXR262244 SHK262244:SHN262244 SRG262244:SRJ262244 TBC262244:TBF262244 TKY262244:TLB262244 TUU262244:TUX262244 UEQ262244:UET262244 UOM262244:UOP262244 UYI262244:UYL262244 VIE262244:VIH262244 VSA262244:VSD262244 WBW262244:WBZ262244 WLS262244:WLV262244 WVO262244:WVR262244 G327780:J327780 JC327780:JF327780 SY327780:TB327780 ACU327780:ACX327780 AMQ327780:AMT327780 AWM327780:AWP327780 BGI327780:BGL327780 BQE327780:BQH327780 CAA327780:CAD327780 CJW327780:CJZ327780 CTS327780:CTV327780 DDO327780:DDR327780 DNK327780:DNN327780 DXG327780:DXJ327780 EHC327780:EHF327780 EQY327780:ERB327780 FAU327780:FAX327780 FKQ327780:FKT327780 FUM327780:FUP327780 GEI327780:GEL327780 GOE327780:GOH327780 GYA327780:GYD327780 HHW327780:HHZ327780 HRS327780:HRV327780 IBO327780:IBR327780 ILK327780:ILN327780 IVG327780:IVJ327780 JFC327780:JFF327780 JOY327780:JPB327780 JYU327780:JYX327780 KIQ327780:KIT327780 KSM327780:KSP327780 LCI327780:LCL327780 LME327780:LMH327780 LWA327780:LWD327780 MFW327780:MFZ327780 MPS327780:MPV327780 MZO327780:MZR327780 NJK327780:NJN327780 NTG327780:NTJ327780 ODC327780:ODF327780 OMY327780:ONB327780 OWU327780:OWX327780 PGQ327780:PGT327780 PQM327780:PQP327780 QAI327780:QAL327780 QKE327780:QKH327780 QUA327780:QUD327780 RDW327780:RDZ327780 RNS327780:RNV327780 RXO327780:RXR327780 SHK327780:SHN327780 SRG327780:SRJ327780 TBC327780:TBF327780 TKY327780:TLB327780 TUU327780:TUX327780 UEQ327780:UET327780 UOM327780:UOP327780 UYI327780:UYL327780 VIE327780:VIH327780 VSA327780:VSD327780 WBW327780:WBZ327780 WLS327780:WLV327780 WVO327780:WVR327780 G393316:J393316 JC393316:JF393316 SY393316:TB393316 ACU393316:ACX393316 AMQ393316:AMT393316 AWM393316:AWP393316 BGI393316:BGL393316 BQE393316:BQH393316 CAA393316:CAD393316 CJW393316:CJZ393316 CTS393316:CTV393316 DDO393316:DDR393316 DNK393316:DNN393316 DXG393316:DXJ393316 EHC393316:EHF393316 EQY393316:ERB393316 FAU393316:FAX393316 FKQ393316:FKT393316 FUM393316:FUP393316 GEI393316:GEL393316 GOE393316:GOH393316 GYA393316:GYD393316 HHW393316:HHZ393316 HRS393316:HRV393316 IBO393316:IBR393316 ILK393316:ILN393316 IVG393316:IVJ393316 JFC393316:JFF393316 JOY393316:JPB393316 JYU393316:JYX393316 KIQ393316:KIT393316 KSM393316:KSP393316 LCI393316:LCL393316 LME393316:LMH393316 LWA393316:LWD393316 MFW393316:MFZ393316 MPS393316:MPV393316 MZO393316:MZR393316 NJK393316:NJN393316 NTG393316:NTJ393316 ODC393316:ODF393316 OMY393316:ONB393316 OWU393316:OWX393316 PGQ393316:PGT393316 PQM393316:PQP393316 QAI393316:QAL393316 QKE393316:QKH393316 QUA393316:QUD393316 RDW393316:RDZ393316 RNS393316:RNV393316 RXO393316:RXR393316 SHK393316:SHN393316 SRG393316:SRJ393316 TBC393316:TBF393316 TKY393316:TLB393316 TUU393316:TUX393316 UEQ393316:UET393316 UOM393316:UOP393316 UYI393316:UYL393316 VIE393316:VIH393316 VSA393316:VSD393316 WBW393316:WBZ393316 WLS393316:WLV393316 WVO393316:WVR393316 G458852:J458852 JC458852:JF458852 SY458852:TB458852 ACU458852:ACX458852 AMQ458852:AMT458852 AWM458852:AWP458852 BGI458852:BGL458852 BQE458852:BQH458852 CAA458852:CAD458852 CJW458852:CJZ458852 CTS458852:CTV458852 DDO458852:DDR458852 DNK458852:DNN458852 DXG458852:DXJ458852 EHC458852:EHF458852 EQY458852:ERB458852 FAU458852:FAX458852 FKQ458852:FKT458852 FUM458852:FUP458852 GEI458852:GEL458852 GOE458852:GOH458852 GYA458852:GYD458852 HHW458852:HHZ458852 HRS458852:HRV458852 IBO458852:IBR458852 ILK458852:ILN458852 IVG458852:IVJ458852 JFC458852:JFF458852 JOY458852:JPB458852 JYU458852:JYX458852 KIQ458852:KIT458852 KSM458852:KSP458852 LCI458852:LCL458852 LME458852:LMH458852 LWA458852:LWD458852 MFW458852:MFZ458852 MPS458852:MPV458852 MZO458852:MZR458852 NJK458852:NJN458852 NTG458852:NTJ458852 ODC458852:ODF458852 OMY458852:ONB458852 OWU458852:OWX458852 PGQ458852:PGT458852 PQM458852:PQP458852 QAI458852:QAL458852 QKE458852:QKH458852 QUA458852:QUD458852 RDW458852:RDZ458852 RNS458852:RNV458852 RXO458852:RXR458852 SHK458852:SHN458852 SRG458852:SRJ458852 TBC458852:TBF458852 TKY458852:TLB458852 TUU458852:TUX458852 UEQ458852:UET458852 UOM458852:UOP458852 UYI458852:UYL458852 VIE458852:VIH458852 VSA458852:VSD458852 WBW458852:WBZ458852 WLS458852:WLV458852 WVO458852:WVR458852 G524388:J524388 JC524388:JF524388 SY524388:TB524388 ACU524388:ACX524388 AMQ524388:AMT524388 AWM524388:AWP524388 BGI524388:BGL524388 BQE524388:BQH524388 CAA524388:CAD524388 CJW524388:CJZ524388 CTS524388:CTV524388 DDO524388:DDR524388 DNK524388:DNN524388 DXG524388:DXJ524388 EHC524388:EHF524388 EQY524388:ERB524388 FAU524388:FAX524388 FKQ524388:FKT524388 FUM524388:FUP524388 GEI524388:GEL524388 GOE524388:GOH524388 GYA524388:GYD524388 HHW524388:HHZ524388 HRS524388:HRV524388 IBO524388:IBR524388 ILK524388:ILN524388 IVG524388:IVJ524388 JFC524388:JFF524388 JOY524388:JPB524388 JYU524388:JYX524388 KIQ524388:KIT524388 KSM524388:KSP524388 LCI524388:LCL524388 LME524388:LMH524388 LWA524388:LWD524388 MFW524388:MFZ524388 MPS524388:MPV524388 MZO524388:MZR524388 NJK524388:NJN524388 NTG524388:NTJ524388 ODC524388:ODF524388 OMY524388:ONB524388 OWU524388:OWX524388 PGQ524388:PGT524388 PQM524388:PQP524388 QAI524388:QAL524388 QKE524388:QKH524388 QUA524388:QUD524388 RDW524388:RDZ524388 RNS524388:RNV524388 RXO524388:RXR524388 SHK524388:SHN524388 SRG524388:SRJ524388 TBC524388:TBF524388 TKY524388:TLB524388 TUU524388:TUX524388 UEQ524388:UET524388 UOM524388:UOP524388 UYI524388:UYL524388 VIE524388:VIH524388 VSA524388:VSD524388 WBW524388:WBZ524388 WLS524388:WLV524388 WVO524388:WVR524388 G589924:J589924 JC589924:JF589924 SY589924:TB589924 ACU589924:ACX589924 AMQ589924:AMT589924 AWM589924:AWP589924 BGI589924:BGL589924 BQE589924:BQH589924 CAA589924:CAD589924 CJW589924:CJZ589924 CTS589924:CTV589924 DDO589924:DDR589924 DNK589924:DNN589924 DXG589924:DXJ589924 EHC589924:EHF589924 EQY589924:ERB589924 FAU589924:FAX589924 FKQ589924:FKT589924 FUM589924:FUP589924 GEI589924:GEL589924 GOE589924:GOH589924 GYA589924:GYD589924 HHW589924:HHZ589924 HRS589924:HRV589924 IBO589924:IBR589924 ILK589924:ILN589924 IVG589924:IVJ589924 JFC589924:JFF589924 JOY589924:JPB589924 JYU589924:JYX589924 KIQ589924:KIT589924 KSM589924:KSP589924 LCI589924:LCL589924 LME589924:LMH589924 LWA589924:LWD589924 MFW589924:MFZ589924 MPS589924:MPV589924 MZO589924:MZR589924 NJK589924:NJN589924 NTG589924:NTJ589924 ODC589924:ODF589924 OMY589924:ONB589924 OWU589924:OWX589924 PGQ589924:PGT589924 PQM589924:PQP589924 QAI589924:QAL589924 QKE589924:QKH589924 QUA589924:QUD589924 RDW589924:RDZ589924 RNS589924:RNV589924 RXO589924:RXR589924 SHK589924:SHN589924 SRG589924:SRJ589924 TBC589924:TBF589924 TKY589924:TLB589924 TUU589924:TUX589924 UEQ589924:UET589924 UOM589924:UOP589924 UYI589924:UYL589924 VIE589924:VIH589924 VSA589924:VSD589924 WBW589924:WBZ589924 WLS589924:WLV589924 WVO589924:WVR589924 G655460:J655460 JC655460:JF655460 SY655460:TB655460 ACU655460:ACX655460 AMQ655460:AMT655460 AWM655460:AWP655460 BGI655460:BGL655460 BQE655460:BQH655460 CAA655460:CAD655460 CJW655460:CJZ655460 CTS655460:CTV655460 DDO655460:DDR655460 DNK655460:DNN655460 DXG655460:DXJ655460 EHC655460:EHF655460 EQY655460:ERB655460 FAU655460:FAX655460 FKQ655460:FKT655460 FUM655460:FUP655460 GEI655460:GEL655460 GOE655460:GOH655460 GYA655460:GYD655460 HHW655460:HHZ655460 HRS655460:HRV655460 IBO655460:IBR655460 ILK655460:ILN655460 IVG655460:IVJ655460 JFC655460:JFF655460 JOY655460:JPB655460 JYU655460:JYX655460 KIQ655460:KIT655460 KSM655460:KSP655460 LCI655460:LCL655460 LME655460:LMH655460 LWA655460:LWD655460 MFW655460:MFZ655460 MPS655460:MPV655460 MZO655460:MZR655460 NJK655460:NJN655460 NTG655460:NTJ655460 ODC655460:ODF655460 OMY655460:ONB655460 OWU655460:OWX655460 PGQ655460:PGT655460 PQM655460:PQP655460 QAI655460:QAL655460 QKE655460:QKH655460 QUA655460:QUD655460 RDW655460:RDZ655460 RNS655460:RNV655460 RXO655460:RXR655460 SHK655460:SHN655460 SRG655460:SRJ655460 TBC655460:TBF655460 TKY655460:TLB655460 TUU655460:TUX655460 UEQ655460:UET655460 UOM655460:UOP655460 UYI655460:UYL655460 VIE655460:VIH655460 VSA655460:VSD655460 WBW655460:WBZ655460 WLS655460:WLV655460 WVO655460:WVR655460 G720996:J720996 JC720996:JF720996 SY720996:TB720996 ACU720996:ACX720996 AMQ720996:AMT720996 AWM720996:AWP720996 BGI720996:BGL720996 BQE720996:BQH720996 CAA720996:CAD720996 CJW720996:CJZ720996 CTS720996:CTV720996 DDO720996:DDR720996 DNK720996:DNN720996 DXG720996:DXJ720996 EHC720996:EHF720996 EQY720996:ERB720996 FAU720996:FAX720996 FKQ720996:FKT720996 FUM720996:FUP720996 GEI720996:GEL720996 GOE720996:GOH720996 GYA720996:GYD720996 HHW720996:HHZ720996 HRS720996:HRV720996 IBO720996:IBR720996 ILK720996:ILN720996 IVG720996:IVJ720996 JFC720996:JFF720996 JOY720996:JPB720996 JYU720996:JYX720996 KIQ720996:KIT720996 KSM720996:KSP720996 LCI720996:LCL720996 LME720996:LMH720996 LWA720996:LWD720996 MFW720996:MFZ720996 MPS720996:MPV720996 MZO720996:MZR720996 NJK720996:NJN720996 NTG720996:NTJ720996 ODC720996:ODF720996 OMY720996:ONB720996 OWU720996:OWX720996 PGQ720996:PGT720996 PQM720996:PQP720996 QAI720996:QAL720996 QKE720996:QKH720996 QUA720996:QUD720996 RDW720996:RDZ720996 RNS720996:RNV720996 RXO720996:RXR720996 SHK720996:SHN720996 SRG720996:SRJ720996 TBC720996:TBF720996 TKY720996:TLB720996 TUU720996:TUX720996 UEQ720996:UET720996 UOM720996:UOP720996 UYI720996:UYL720996 VIE720996:VIH720996 VSA720996:VSD720996 WBW720996:WBZ720996 WLS720996:WLV720996 WVO720996:WVR720996 G786532:J786532 JC786532:JF786532 SY786532:TB786532 ACU786532:ACX786532 AMQ786532:AMT786532 AWM786532:AWP786532 BGI786532:BGL786532 BQE786532:BQH786532 CAA786532:CAD786532 CJW786532:CJZ786532 CTS786532:CTV786532 DDO786532:DDR786532 DNK786532:DNN786532 DXG786532:DXJ786532 EHC786532:EHF786532 EQY786532:ERB786532 FAU786532:FAX786532 FKQ786532:FKT786532 FUM786532:FUP786532 GEI786532:GEL786532 GOE786532:GOH786532 GYA786532:GYD786532 HHW786532:HHZ786532 HRS786532:HRV786532 IBO786532:IBR786532 ILK786532:ILN786532 IVG786532:IVJ786532 JFC786532:JFF786532 JOY786532:JPB786532 JYU786532:JYX786532 KIQ786532:KIT786532 KSM786532:KSP786532 LCI786532:LCL786532 LME786532:LMH786532 LWA786532:LWD786532 MFW786532:MFZ786532 MPS786532:MPV786532 MZO786532:MZR786532 NJK786532:NJN786532 NTG786532:NTJ786532 ODC786532:ODF786532 OMY786532:ONB786532 OWU786532:OWX786532 PGQ786532:PGT786532 PQM786532:PQP786532 QAI786532:QAL786532 QKE786532:QKH786532 QUA786532:QUD786532 RDW786532:RDZ786532 RNS786532:RNV786532 RXO786532:RXR786532 SHK786532:SHN786532 SRG786532:SRJ786532 TBC786532:TBF786532 TKY786532:TLB786532 TUU786532:TUX786532 UEQ786532:UET786532 UOM786532:UOP786532 UYI786532:UYL786532 VIE786532:VIH786532 VSA786532:VSD786532 WBW786532:WBZ786532 WLS786532:WLV786532 WVO786532:WVR786532 G852068:J852068 JC852068:JF852068 SY852068:TB852068 ACU852068:ACX852068 AMQ852068:AMT852068 AWM852068:AWP852068 BGI852068:BGL852068 BQE852068:BQH852068 CAA852068:CAD852068 CJW852068:CJZ852068 CTS852068:CTV852068 DDO852068:DDR852068 DNK852068:DNN852068 DXG852068:DXJ852068 EHC852068:EHF852068 EQY852068:ERB852068 FAU852068:FAX852068 FKQ852068:FKT852068 FUM852068:FUP852068 GEI852068:GEL852068 GOE852068:GOH852068 GYA852068:GYD852068 HHW852068:HHZ852068 HRS852068:HRV852068 IBO852068:IBR852068 ILK852068:ILN852068 IVG852068:IVJ852068 JFC852068:JFF852068 JOY852068:JPB852068 JYU852068:JYX852068 KIQ852068:KIT852068 KSM852068:KSP852068 LCI852068:LCL852068 LME852068:LMH852068 LWA852068:LWD852068 MFW852068:MFZ852068 MPS852068:MPV852068 MZO852068:MZR852068 NJK852068:NJN852068 NTG852068:NTJ852068 ODC852068:ODF852068 OMY852068:ONB852068 OWU852068:OWX852068 PGQ852068:PGT852068 PQM852068:PQP852068 QAI852068:QAL852068 QKE852068:QKH852068 QUA852068:QUD852068 RDW852068:RDZ852068 RNS852068:RNV852068 RXO852068:RXR852068 SHK852068:SHN852068 SRG852068:SRJ852068 TBC852068:TBF852068 TKY852068:TLB852068 TUU852068:TUX852068 UEQ852068:UET852068 UOM852068:UOP852068 UYI852068:UYL852068 VIE852068:VIH852068 VSA852068:VSD852068 WBW852068:WBZ852068 WLS852068:WLV852068 WVO852068:WVR852068 G917604:J917604 JC917604:JF917604 SY917604:TB917604 ACU917604:ACX917604 AMQ917604:AMT917604 AWM917604:AWP917604 BGI917604:BGL917604 BQE917604:BQH917604 CAA917604:CAD917604 CJW917604:CJZ917604 CTS917604:CTV917604 DDO917604:DDR917604 DNK917604:DNN917604 DXG917604:DXJ917604 EHC917604:EHF917604 EQY917604:ERB917604 FAU917604:FAX917604 FKQ917604:FKT917604 FUM917604:FUP917604 GEI917604:GEL917604 GOE917604:GOH917604 GYA917604:GYD917604 HHW917604:HHZ917604 HRS917604:HRV917604 IBO917604:IBR917604 ILK917604:ILN917604 IVG917604:IVJ917604 JFC917604:JFF917604 JOY917604:JPB917604 JYU917604:JYX917604 KIQ917604:KIT917604 KSM917604:KSP917604 LCI917604:LCL917604 LME917604:LMH917604 LWA917604:LWD917604 MFW917604:MFZ917604 MPS917604:MPV917604 MZO917604:MZR917604 NJK917604:NJN917604 NTG917604:NTJ917604 ODC917604:ODF917604 OMY917604:ONB917604 OWU917604:OWX917604 PGQ917604:PGT917604 PQM917604:PQP917604 QAI917604:QAL917604 QKE917604:QKH917604 QUA917604:QUD917604 RDW917604:RDZ917604 RNS917604:RNV917604 RXO917604:RXR917604 SHK917604:SHN917604 SRG917604:SRJ917604 TBC917604:TBF917604 TKY917604:TLB917604 TUU917604:TUX917604 UEQ917604:UET917604 UOM917604:UOP917604 UYI917604:UYL917604 VIE917604:VIH917604 VSA917604:VSD917604 WBW917604:WBZ917604 WLS917604:WLV917604 WVO917604:WVR917604 G983140:J983140 JC983140:JF983140 SY983140:TB983140 ACU983140:ACX983140 AMQ983140:AMT983140 AWM983140:AWP983140 BGI983140:BGL983140 BQE983140:BQH983140 CAA983140:CAD983140 CJW983140:CJZ983140 CTS983140:CTV983140 DDO983140:DDR983140 DNK983140:DNN983140 DXG983140:DXJ983140 EHC983140:EHF983140 EQY983140:ERB983140 FAU983140:FAX983140 FKQ983140:FKT983140 FUM983140:FUP983140 GEI983140:GEL983140 GOE983140:GOH983140 GYA983140:GYD983140 HHW983140:HHZ983140 HRS983140:HRV983140 IBO983140:IBR983140 ILK983140:ILN983140 IVG983140:IVJ983140 JFC983140:JFF983140 JOY983140:JPB983140 JYU983140:JYX983140 KIQ983140:KIT983140 KSM983140:KSP983140 LCI983140:LCL983140 LME983140:LMH983140 LWA983140:LWD983140 MFW983140:MFZ983140 MPS983140:MPV983140 MZO983140:MZR983140 NJK983140:NJN983140 NTG983140:NTJ983140 ODC983140:ODF983140 OMY983140:ONB983140 OWU983140:OWX983140 PGQ983140:PGT983140 PQM983140:PQP983140 QAI983140:QAL983140 QKE983140:QKH983140 QUA983140:QUD983140 RDW983140:RDZ983140 RNS983140:RNV983140 RXO983140:RXR983140 SHK983140:SHN983140 SRG983140:SRJ983140 TBC983140:TBF983140 TKY983140:TLB983140 TUU983140:TUX983140 UEQ983140:UET983140 UOM983140:UOP983140 UYI983140:UYL983140 VIE983140:VIH983140 VSA983140:VSD983140 WBW983140:WBZ983140 WLS983140:WLV983140 WVO983140:WVR983140 G65639:J65640 JC65639:JF65640 SY65639:TB65640 ACU65639:ACX65640 AMQ65639:AMT65640 AWM65639:AWP65640 BGI65639:BGL65640 BQE65639:BQH65640 CAA65639:CAD65640 CJW65639:CJZ65640 CTS65639:CTV65640 DDO65639:DDR65640 DNK65639:DNN65640 DXG65639:DXJ65640 EHC65639:EHF65640 EQY65639:ERB65640 FAU65639:FAX65640 FKQ65639:FKT65640 FUM65639:FUP65640 GEI65639:GEL65640 GOE65639:GOH65640 GYA65639:GYD65640 HHW65639:HHZ65640 HRS65639:HRV65640 IBO65639:IBR65640 ILK65639:ILN65640 IVG65639:IVJ65640 JFC65639:JFF65640 JOY65639:JPB65640 JYU65639:JYX65640 KIQ65639:KIT65640 KSM65639:KSP65640 LCI65639:LCL65640 LME65639:LMH65640 LWA65639:LWD65640 MFW65639:MFZ65640 MPS65639:MPV65640 MZO65639:MZR65640 NJK65639:NJN65640 NTG65639:NTJ65640 ODC65639:ODF65640 OMY65639:ONB65640 OWU65639:OWX65640 PGQ65639:PGT65640 PQM65639:PQP65640 QAI65639:QAL65640 QKE65639:QKH65640 QUA65639:QUD65640 RDW65639:RDZ65640 RNS65639:RNV65640 RXO65639:RXR65640 SHK65639:SHN65640 SRG65639:SRJ65640 TBC65639:TBF65640 TKY65639:TLB65640 TUU65639:TUX65640 UEQ65639:UET65640 UOM65639:UOP65640 UYI65639:UYL65640 VIE65639:VIH65640 VSA65639:VSD65640 WBW65639:WBZ65640 WLS65639:WLV65640 WVO65639:WVR65640 G131175:J131176 JC131175:JF131176 SY131175:TB131176 ACU131175:ACX131176 AMQ131175:AMT131176 AWM131175:AWP131176 BGI131175:BGL131176 BQE131175:BQH131176 CAA131175:CAD131176 CJW131175:CJZ131176 CTS131175:CTV131176 DDO131175:DDR131176 DNK131175:DNN131176 DXG131175:DXJ131176 EHC131175:EHF131176 EQY131175:ERB131176 FAU131175:FAX131176 FKQ131175:FKT131176 FUM131175:FUP131176 GEI131175:GEL131176 GOE131175:GOH131176 GYA131175:GYD131176 HHW131175:HHZ131176 HRS131175:HRV131176 IBO131175:IBR131176 ILK131175:ILN131176 IVG131175:IVJ131176 JFC131175:JFF131176 JOY131175:JPB131176 JYU131175:JYX131176 KIQ131175:KIT131176 KSM131175:KSP131176 LCI131175:LCL131176 LME131175:LMH131176 LWA131175:LWD131176 MFW131175:MFZ131176 MPS131175:MPV131176 MZO131175:MZR131176 NJK131175:NJN131176 NTG131175:NTJ131176 ODC131175:ODF131176 OMY131175:ONB131176 OWU131175:OWX131176 PGQ131175:PGT131176 PQM131175:PQP131176 QAI131175:QAL131176 QKE131175:QKH131176 QUA131175:QUD131176 RDW131175:RDZ131176 RNS131175:RNV131176 RXO131175:RXR131176 SHK131175:SHN131176 SRG131175:SRJ131176 TBC131175:TBF131176 TKY131175:TLB131176 TUU131175:TUX131176 UEQ131175:UET131176 UOM131175:UOP131176 UYI131175:UYL131176 VIE131175:VIH131176 VSA131175:VSD131176 WBW131175:WBZ131176 WLS131175:WLV131176 WVO131175:WVR131176 G196711:J196712 JC196711:JF196712 SY196711:TB196712 ACU196711:ACX196712 AMQ196711:AMT196712 AWM196711:AWP196712 BGI196711:BGL196712 BQE196711:BQH196712 CAA196711:CAD196712 CJW196711:CJZ196712 CTS196711:CTV196712 DDO196711:DDR196712 DNK196711:DNN196712 DXG196711:DXJ196712 EHC196711:EHF196712 EQY196711:ERB196712 FAU196711:FAX196712 FKQ196711:FKT196712 FUM196711:FUP196712 GEI196711:GEL196712 GOE196711:GOH196712 GYA196711:GYD196712 HHW196711:HHZ196712 HRS196711:HRV196712 IBO196711:IBR196712 ILK196711:ILN196712 IVG196711:IVJ196712 JFC196711:JFF196712 JOY196711:JPB196712 JYU196711:JYX196712 KIQ196711:KIT196712 KSM196711:KSP196712 LCI196711:LCL196712 LME196711:LMH196712 LWA196711:LWD196712 MFW196711:MFZ196712 MPS196711:MPV196712 MZO196711:MZR196712 NJK196711:NJN196712 NTG196711:NTJ196712 ODC196711:ODF196712 OMY196711:ONB196712 OWU196711:OWX196712 PGQ196711:PGT196712 PQM196711:PQP196712 QAI196711:QAL196712 QKE196711:QKH196712 QUA196711:QUD196712 RDW196711:RDZ196712 RNS196711:RNV196712 RXO196711:RXR196712 SHK196711:SHN196712 SRG196711:SRJ196712 TBC196711:TBF196712 TKY196711:TLB196712 TUU196711:TUX196712 UEQ196711:UET196712 UOM196711:UOP196712 UYI196711:UYL196712 VIE196711:VIH196712 VSA196711:VSD196712 WBW196711:WBZ196712 WLS196711:WLV196712 WVO196711:WVR196712 G262247:J262248 JC262247:JF262248 SY262247:TB262248 ACU262247:ACX262248 AMQ262247:AMT262248 AWM262247:AWP262248 BGI262247:BGL262248 BQE262247:BQH262248 CAA262247:CAD262248 CJW262247:CJZ262248 CTS262247:CTV262248 DDO262247:DDR262248 DNK262247:DNN262248 DXG262247:DXJ262248 EHC262247:EHF262248 EQY262247:ERB262248 FAU262247:FAX262248 FKQ262247:FKT262248 FUM262247:FUP262248 GEI262247:GEL262248 GOE262247:GOH262248 GYA262247:GYD262248 HHW262247:HHZ262248 HRS262247:HRV262248 IBO262247:IBR262248 ILK262247:ILN262248 IVG262247:IVJ262248 JFC262247:JFF262248 JOY262247:JPB262248 JYU262247:JYX262248 KIQ262247:KIT262248 KSM262247:KSP262248 LCI262247:LCL262248 LME262247:LMH262248 LWA262247:LWD262248 MFW262247:MFZ262248 MPS262247:MPV262248 MZO262247:MZR262248 NJK262247:NJN262248 NTG262247:NTJ262248 ODC262247:ODF262248 OMY262247:ONB262248 OWU262247:OWX262248 PGQ262247:PGT262248 PQM262247:PQP262248 QAI262247:QAL262248 QKE262247:QKH262248 QUA262247:QUD262248 RDW262247:RDZ262248 RNS262247:RNV262248 RXO262247:RXR262248 SHK262247:SHN262248 SRG262247:SRJ262248 TBC262247:TBF262248 TKY262247:TLB262248 TUU262247:TUX262248 UEQ262247:UET262248 UOM262247:UOP262248 UYI262247:UYL262248 VIE262247:VIH262248 VSA262247:VSD262248 WBW262247:WBZ262248 WLS262247:WLV262248 WVO262247:WVR262248 G327783:J327784 JC327783:JF327784 SY327783:TB327784 ACU327783:ACX327784 AMQ327783:AMT327784 AWM327783:AWP327784 BGI327783:BGL327784 BQE327783:BQH327784 CAA327783:CAD327784 CJW327783:CJZ327784 CTS327783:CTV327784 DDO327783:DDR327784 DNK327783:DNN327784 DXG327783:DXJ327784 EHC327783:EHF327784 EQY327783:ERB327784 FAU327783:FAX327784 FKQ327783:FKT327784 FUM327783:FUP327784 GEI327783:GEL327784 GOE327783:GOH327784 GYA327783:GYD327784 HHW327783:HHZ327784 HRS327783:HRV327784 IBO327783:IBR327784 ILK327783:ILN327784 IVG327783:IVJ327784 JFC327783:JFF327784 JOY327783:JPB327784 JYU327783:JYX327784 KIQ327783:KIT327784 KSM327783:KSP327784 LCI327783:LCL327784 LME327783:LMH327784 LWA327783:LWD327784 MFW327783:MFZ327784 MPS327783:MPV327784 MZO327783:MZR327784 NJK327783:NJN327784 NTG327783:NTJ327784 ODC327783:ODF327784 OMY327783:ONB327784 OWU327783:OWX327784 PGQ327783:PGT327784 PQM327783:PQP327784 QAI327783:QAL327784 QKE327783:QKH327784 QUA327783:QUD327784 RDW327783:RDZ327784 RNS327783:RNV327784 RXO327783:RXR327784 SHK327783:SHN327784 SRG327783:SRJ327784 TBC327783:TBF327784 TKY327783:TLB327784 TUU327783:TUX327784 UEQ327783:UET327784 UOM327783:UOP327784 UYI327783:UYL327784 VIE327783:VIH327784 VSA327783:VSD327784 WBW327783:WBZ327784 WLS327783:WLV327784 WVO327783:WVR327784 G393319:J393320 JC393319:JF393320 SY393319:TB393320 ACU393319:ACX393320 AMQ393319:AMT393320 AWM393319:AWP393320 BGI393319:BGL393320 BQE393319:BQH393320 CAA393319:CAD393320 CJW393319:CJZ393320 CTS393319:CTV393320 DDO393319:DDR393320 DNK393319:DNN393320 DXG393319:DXJ393320 EHC393319:EHF393320 EQY393319:ERB393320 FAU393319:FAX393320 FKQ393319:FKT393320 FUM393319:FUP393320 GEI393319:GEL393320 GOE393319:GOH393320 GYA393319:GYD393320 HHW393319:HHZ393320 HRS393319:HRV393320 IBO393319:IBR393320 ILK393319:ILN393320 IVG393319:IVJ393320 JFC393319:JFF393320 JOY393319:JPB393320 JYU393319:JYX393320 KIQ393319:KIT393320 KSM393319:KSP393320 LCI393319:LCL393320 LME393319:LMH393320 LWA393319:LWD393320 MFW393319:MFZ393320 MPS393319:MPV393320 MZO393319:MZR393320 NJK393319:NJN393320 NTG393319:NTJ393320 ODC393319:ODF393320 OMY393319:ONB393320 OWU393319:OWX393320 PGQ393319:PGT393320 PQM393319:PQP393320 QAI393319:QAL393320 QKE393319:QKH393320 QUA393319:QUD393320 RDW393319:RDZ393320 RNS393319:RNV393320 RXO393319:RXR393320 SHK393319:SHN393320 SRG393319:SRJ393320 TBC393319:TBF393320 TKY393319:TLB393320 TUU393319:TUX393320 UEQ393319:UET393320 UOM393319:UOP393320 UYI393319:UYL393320 VIE393319:VIH393320 VSA393319:VSD393320 WBW393319:WBZ393320 WLS393319:WLV393320 WVO393319:WVR393320 G458855:J458856 JC458855:JF458856 SY458855:TB458856 ACU458855:ACX458856 AMQ458855:AMT458856 AWM458855:AWP458856 BGI458855:BGL458856 BQE458855:BQH458856 CAA458855:CAD458856 CJW458855:CJZ458856 CTS458855:CTV458856 DDO458855:DDR458856 DNK458855:DNN458856 DXG458855:DXJ458856 EHC458855:EHF458856 EQY458855:ERB458856 FAU458855:FAX458856 FKQ458855:FKT458856 FUM458855:FUP458856 GEI458855:GEL458856 GOE458855:GOH458856 GYA458855:GYD458856 HHW458855:HHZ458856 HRS458855:HRV458856 IBO458855:IBR458856 ILK458855:ILN458856 IVG458855:IVJ458856 JFC458855:JFF458856 JOY458855:JPB458856 JYU458855:JYX458856 KIQ458855:KIT458856 KSM458855:KSP458856 LCI458855:LCL458856 LME458855:LMH458856 LWA458855:LWD458856 MFW458855:MFZ458856 MPS458855:MPV458856 MZO458855:MZR458856 NJK458855:NJN458856 NTG458855:NTJ458856 ODC458855:ODF458856 OMY458855:ONB458856 OWU458855:OWX458856 PGQ458855:PGT458856 PQM458855:PQP458856 QAI458855:QAL458856 QKE458855:QKH458856 QUA458855:QUD458856 RDW458855:RDZ458856 RNS458855:RNV458856 RXO458855:RXR458856 SHK458855:SHN458856 SRG458855:SRJ458856 TBC458855:TBF458856 TKY458855:TLB458856 TUU458855:TUX458856 UEQ458855:UET458856 UOM458855:UOP458856 UYI458855:UYL458856 VIE458855:VIH458856 VSA458855:VSD458856 WBW458855:WBZ458856 WLS458855:WLV458856 WVO458855:WVR458856 G524391:J524392 JC524391:JF524392 SY524391:TB524392 ACU524391:ACX524392 AMQ524391:AMT524392 AWM524391:AWP524392 BGI524391:BGL524392 BQE524391:BQH524392 CAA524391:CAD524392 CJW524391:CJZ524392 CTS524391:CTV524392 DDO524391:DDR524392 DNK524391:DNN524392 DXG524391:DXJ524392 EHC524391:EHF524392 EQY524391:ERB524392 FAU524391:FAX524392 FKQ524391:FKT524392 FUM524391:FUP524392 GEI524391:GEL524392 GOE524391:GOH524392 GYA524391:GYD524392 HHW524391:HHZ524392 HRS524391:HRV524392 IBO524391:IBR524392 ILK524391:ILN524392 IVG524391:IVJ524392 JFC524391:JFF524392 JOY524391:JPB524392 JYU524391:JYX524392 KIQ524391:KIT524392 KSM524391:KSP524392 LCI524391:LCL524392 LME524391:LMH524392 LWA524391:LWD524392 MFW524391:MFZ524392 MPS524391:MPV524392 MZO524391:MZR524392 NJK524391:NJN524392 NTG524391:NTJ524392 ODC524391:ODF524392 OMY524391:ONB524392 OWU524391:OWX524392 PGQ524391:PGT524392 PQM524391:PQP524392 QAI524391:QAL524392 QKE524391:QKH524392 QUA524391:QUD524392 RDW524391:RDZ524392 RNS524391:RNV524392 RXO524391:RXR524392 SHK524391:SHN524392 SRG524391:SRJ524392 TBC524391:TBF524392 TKY524391:TLB524392 TUU524391:TUX524392 UEQ524391:UET524392 UOM524391:UOP524392 UYI524391:UYL524392 VIE524391:VIH524392 VSA524391:VSD524392 WBW524391:WBZ524392 WLS524391:WLV524392 WVO524391:WVR524392 G589927:J589928 JC589927:JF589928 SY589927:TB589928 ACU589927:ACX589928 AMQ589927:AMT589928 AWM589927:AWP589928 BGI589927:BGL589928 BQE589927:BQH589928 CAA589927:CAD589928 CJW589927:CJZ589928 CTS589927:CTV589928 DDO589927:DDR589928 DNK589927:DNN589928 DXG589927:DXJ589928 EHC589927:EHF589928 EQY589927:ERB589928 FAU589927:FAX589928 FKQ589927:FKT589928 FUM589927:FUP589928 GEI589927:GEL589928 GOE589927:GOH589928 GYA589927:GYD589928 HHW589927:HHZ589928 HRS589927:HRV589928 IBO589927:IBR589928 ILK589927:ILN589928 IVG589927:IVJ589928 JFC589927:JFF589928 JOY589927:JPB589928 JYU589927:JYX589928 KIQ589927:KIT589928 KSM589927:KSP589928 LCI589927:LCL589928 LME589927:LMH589928 LWA589927:LWD589928 MFW589927:MFZ589928 MPS589927:MPV589928 MZO589927:MZR589928 NJK589927:NJN589928 NTG589927:NTJ589928 ODC589927:ODF589928 OMY589927:ONB589928 OWU589927:OWX589928 PGQ589927:PGT589928 PQM589927:PQP589928 QAI589927:QAL589928 QKE589927:QKH589928 QUA589927:QUD589928 RDW589927:RDZ589928 RNS589927:RNV589928 RXO589927:RXR589928 SHK589927:SHN589928 SRG589927:SRJ589928 TBC589927:TBF589928 TKY589927:TLB589928 TUU589927:TUX589928 UEQ589927:UET589928 UOM589927:UOP589928 UYI589927:UYL589928 VIE589927:VIH589928 VSA589927:VSD589928 WBW589927:WBZ589928 WLS589927:WLV589928 WVO589927:WVR589928 G655463:J655464 JC655463:JF655464 SY655463:TB655464 ACU655463:ACX655464 AMQ655463:AMT655464 AWM655463:AWP655464 BGI655463:BGL655464 BQE655463:BQH655464 CAA655463:CAD655464 CJW655463:CJZ655464 CTS655463:CTV655464 DDO655463:DDR655464 DNK655463:DNN655464 DXG655463:DXJ655464 EHC655463:EHF655464 EQY655463:ERB655464 FAU655463:FAX655464 FKQ655463:FKT655464 FUM655463:FUP655464 GEI655463:GEL655464 GOE655463:GOH655464 GYA655463:GYD655464 HHW655463:HHZ655464 HRS655463:HRV655464 IBO655463:IBR655464 ILK655463:ILN655464 IVG655463:IVJ655464 JFC655463:JFF655464 JOY655463:JPB655464 JYU655463:JYX655464 KIQ655463:KIT655464 KSM655463:KSP655464 LCI655463:LCL655464 LME655463:LMH655464 LWA655463:LWD655464 MFW655463:MFZ655464 MPS655463:MPV655464 MZO655463:MZR655464 NJK655463:NJN655464 NTG655463:NTJ655464 ODC655463:ODF655464 OMY655463:ONB655464 OWU655463:OWX655464 PGQ655463:PGT655464 PQM655463:PQP655464 QAI655463:QAL655464 QKE655463:QKH655464 QUA655463:QUD655464 RDW655463:RDZ655464 RNS655463:RNV655464 RXO655463:RXR655464 SHK655463:SHN655464 SRG655463:SRJ655464 TBC655463:TBF655464 TKY655463:TLB655464 TUU655463:TUX655464 UEQ655463:UET655464 UOM655463:UOP655464 UYI655463:UYL655464 VIE655463:VIH655464 VSA655463:VSD655464 WBW655463:WBZ655464 WLS655463:WLV655464 WVO655463:WVR655464 G720999:J721000 JC720999:JF721000 SY720999:TB721000 ACU720999:ACX721000 AMQ720999:AMT721000 AWM720999:AWP721000 BGI720999:BGL721000 BQE720999:BQH721000 CAA720999:CAD721000 CJW720999:CJZ721000 CTS720999:CTV721000 DDO720999:DDR721000 DNK720999:DNN721000 DXG720999:DXJ721000 EHC720999:EHF721000 EQY720999:ERB721000 FAU720999:FAX721000 FKQ720999:FKT721000 FUM720999:FUP721000 GEI720999:GEL721000 GOE720999:GOH721000 GYA720999:GYD721000 HHW720999:HHZ721000 HRS720999:HRV721000 IBO720999:IBR721000 ILK720999:ILN721000 IVG720999:IVJ721000 JFC720999:JFF721000 JOY720999:JPB721000 JYU720999:JYX721000 KIQ720999:KIT721000 KSM720999:KSP721000 LCI720999:LCL721000 LME720999:LMH721000 LWA720999:LWD721000 MFW720999:MFZ721000 MPS720999:MPV721000 MZO720999:MZR721000 NJK720999:NJN721000 NTG720999:NTJ721000 ODC720999:ODF721000 OMY720999:ONB721000 OWU720999:OWX721000 PGQ720999:PGT721000 PQM720999:PQP721000 QAI720999:QAL721000 QKE720999:QKH721000 QUA720999:QUD721000 RDW720999:RDZ721000 RNS720999:RNV721000 RXO720999:RXR721000 SHK720999:SHN721000 SRG720999:SRJ721000 TBC720999:TBF721000 TKY720999:TLB721000 TUU720999:TUX721000 UEQ720999:UET721000 UOM720999:UOP721000 UYI720999:UYL721000 VIE720999:VIH721000 VSA720999:VSD721000 WBW720999:WBZ721000 WLS720999:WLV721000 WVO720999:WVR721000 G786535:J786536 JC786535:JF786536 SY786535:TB786536 ACU786535:ACX786536 AMQ786535:AMT786536 AWM786535:AWP786536 BGI786535:BGL786536 BQE786535:BQH786536 CAA786535:CAD786536 CJW786535:CJZ786536 CTS786535:CTV786536 DDO786535:DDR786536 DNK786535:DNN786536 DXG786535:DXJ786536 EHC786535:EHF786536 EQY786535:ERB786536 FAU786535:FAX786536 FKQ786535:FKT786536 FUM786535:FUP786536 GEI786535:GEL786536 GOE786535:GOH786536 GYA786535:GYD786536 HHW786535:HHZ786536 HRS786535:HRV786536 IBO786535:IBR786536 ILK786535:ILN786536 IVG786535:IVJ786536 JFC786535:JFF786536 JOY786535:JPB786536 JYU786535:JYX786536 KIQ786535:KIT786536 KSM786535:KSP786536 LCI786535:LCL786536 LME786535:LMH786536 LWA786535:LWD786536 MFW786535:MFZ786536 MPS786535:MPV786536 MZO786535:MZR786536 NJK786535:NJN786536 NTG786535:NTJ786536 ODC786535:ODF786536 OMY786535:ONB786536 OWU786535:OWX786536 PGQ786535:PGT786536 PQM786535:PQP786536 QAI786535:QAL786536 QKE786535:QKH786536 QUA786535:QUD786536 RDW786535:RDZ786536 RNS786535:RNV786536 RXO786535:RXR786536 SHK786535:SHN786536 SRG786535:SRJ786536 TBC786535:TBF786536 TKY786535:TLB786536 TUU786535:TUX786536 UEQ786535:UET786536 UOM786535:UOP786536 UYI786535:UYL786536 VIE786535:VIH786536 VSA786535:VSD786536 WBW786535:WBZ786536 WLS786535:WLV786536 WVO786535:WVR786536 G852071:J852072 JC852071:JF852072 SY852071:TB852072 ACU852071:ACX852072 AMQ852071:AMT852072 AWM852071:AWP852072 BGI852071:BGL852072 BQE852071:BQH852072 CAA852071:CAD852072 CJW852071:CJZ852072 CTS852071:CTV852072 DDO852071:DDR852072 DNK852071:DNN852072 DXG852071:DXJ852072 EHC852071:EHF852072 EQY852071:ERB852072 FAU852071:FAX852072 FKQ852071:FKT852072 FUM852071:FUP852072 GEI852071:GEL852072 GOE852071:GOH852072 GYA852071:GYD852072 HHW852071:HHZ852072 HRS852071:HRV852072 IBO852071:IBR852072 ILK852071:ILN852072 IVG852071:IVJ852072 JFC852071:JFF852072 JOY852071:JPB852072 JYU852071:JYX852072 KIQ852071:KIT852072 KSM852071:KSP852072 LCI852071:LCL852072 LME852071:LMH852072 LWA852071:LWD852072 MFW852071:MFZ852072 MPS852071:MPV852072 MZO852071:MZR852072 NJK852071:NJN852072 NTG852071:NTJ852072 ODC852071:ODF852072 OMY852071:ONB852072 OWU852071:OWX852072 PGQ852071:PGT852072 PQM852071:PQP852072 QAI852071:QAL852072 QKE852071:QKH852072 QUA852071:QUD852072 RDW852071:RDZ852072 RNS852071:RNV852072 RXO852071:RXR852072 SHK852071:SHN852072 SRG852071:SRJ852072 TBC852071:TBF852072 TKY852071:TLB852072 TUU852071:TUX852072 UEQ852071:UET852072 UOM852071:UOP852072 UYI852071:UYL852072 VIE852071:VIH852072 VSA852071:VSD852072 WBW852071:WBZ852072 WLS852071:WLV852072 WVO852071:WVR852072 G917607:J917608 JC917607:JF917608 SY917607:TB917608 ACU917607:ACX917608 AMQ917607:AMT917608 AWM917607:AWP917608 BGI917607:BGL917608 BQE917607:BQH917608 CAA917607:CAD917608 CJW917607:CJZ917608 CTS917607:CTV917608 DDO917607:DDR917608 DNK917607:DNN917608 DXG917607:DXJ917608 EHC917607:EHF917608 EQY917607:ERB917608 FAU917607:FAX917608 FKQ917607:FKT917608 FUM917607:FUP917608 GEI917607:GEL917608 GOE917607:GOH917608 GYA917607:GYD917608 HHW917607:HHZ917608 HRS917607:HRV917608 IBO917607:IBR917608 ILK917607:ILN917608 IVG917607:IVJ917608 JFC917607:JFF917608 JOY917607:JPB917608 JYU917607:JYX917608 KIQ917607:KIT917608 KSM917607:KSP917608 LCI917607:LCL917608 LME917607:LMH917608 LWA917607:LWD917608 MFW917607:MFZ917608 MPS917607:MPV917608 MZO917607:MZR917608 NJK917607:NJN917608 NTG917607:NTJ917608 ODC917607:ODF917608 OMY917607:ONB917608 OWU917607:OWX917608 PGQ917607:PGT917608 PQM917607:PQP917608 QAI917607:QAL917608 QKE917607:QKH917608 QUA917607:QUD917608 RDW917607:RDZ917608 RNS917607:RNV917608 RXO917607:RXR917608 SHK917607:SHN917608 SRG917607:SRJ917608 TBC917607:TBF917608 TKY917607:TLB917608 TUU917607:TUX917608 UEQ917607:UET917608 UOM917607:UOP917608 UYI917607:UYL917608 VIE917607:VIH917608 VSA917607:VSD917608 WBW917607:WBZ917608 WLS917607:WLV917608 WVO917607:WVR917608 G983143:J983144 JC983143:JF983144 SY983143:TB983144 ACU983143:ACX983144 AMQ983143:AMT983144 AWM983143:AWP983144 BGI983143:BGL983144 BQE983143:BQH983144 CAA983143:CAD983144 CJW983143:CJZ983144 CTS983143:CTV983144 DDO983143:DDR983144 DNK983143:DNN983144 DXG983143:DXJ983144 EHC983143:EHF983144 EQY983143:ERB983144 FAU983143:FAX983144 FKQ983143:FKT983144 FUM983143:FUP983144 GEI983143:GEL983144 GOE983143:GOH983144 GYA983143:GYD983144 HHW983143:HHZ983144 HRS983143:HRV983144 IBO983143:IBR983144 ILK983143:ILN983144 IVG983143:IVJ983144 JFC983143:JFF983144 JOY983143:JPB983144 JYU983143:JYX983144 KIQ983143:KIT983144 KSM983143:KSP983144 LCI983143:LCL983144 LME983143:LMH983144 LWA983143:LWD983144 MFW983143:MFZ983144 MPS983143:MPV983144 MZO983143:MZR983144 NJK983143:NJN983144 NTG983143:NTJ983144 ODC983143:ODF983144 OMY983143:ONB983144 OWU983143:OWX983144 PGQ983143:PGT983144 PQM983143:PQP983144 QAI983143:QAL983144 QKE983143:QKH983144 QUA983143:QUD983144 RDW983143:RDZ983144 RNS983143:RNV983144 RXO983143:RXR983144 SHK983143:SHN983144 SRG983143:SRJ983144 TBC983143:TBF983144 TKY983143:TLB983144 TUU983143:TUX983144 UEQ983143:UET983144 UOM983143:UOP983144 UYI983143:UYL983144 VIE983143:VIH983144 VSA983143:VSD983144 WBW983143:WBZ983144 WLS983143:WLV983144 WVO983143:WVR983144 G65642:J65643 JC65642:JF65643 SY65642:TB65643 ACU65642:ACX65643 AMQ65642:AMT65643 AWM65642:AWP65643 BGI65642:BGL65643 BQE65642:BQH65643 CAA65642:CAD65643 CJW65642:CJZ65643 CTS65642:CTV65643 DDO65642:DDR65643 DNK65642:DNN65643 DXG65642:DXJ65643 EHC65642:EHF65643 EQY65642:ERB65643 FAU65642:FAX65643 FKQ65642:FKT65643 FUM65642:FUP65643 GEI65642:GEL65643 GOE65642:GOH65643 GYA65642:GYD65643 HHW65642:HHZ65643 HRS65642:HRV65643 IBO65642:IBR65643 ILK65642:ILN65643 IVG65642:IVJ65643 JFC65642:JFF65643 JOY65642:JPB65643 JYU65642:JYX65643 KIQ65642:KIT65643 KSM65642:KSP65643 LCI65642:LCL65643 LME65642:LMH65643 LWA65642:LWD65643 MFW65642:MFZ65643 MPS65642:MPV65643 MZO65642:MZR65643 NJK65642:NJN65643 NTG65642:NTJ65643 ODC65642:ODF65643 OMY65642:ONB65643 OWU65642:OWX65643 PGQ65642:PGT65643 PQM65642:PQP65643 QAI65642:QAL65643 QKE65642:QKH65643 QUA65642:QUD65643 RDW65642:RDZ65643 RNS65642:RNV65643 RXO65642:RXR65643 SHK65642:SHN65643 SRG65642:SRJ65643 TBC65642:TBF65643 TKY65642:TLB65643 TUU65642:TUX65643 UEQ65642:UET65643 UOM65642:UOP65643 UYI65642:UYL65643 VIE65642:VIH65643 VSA65642:VSD65643 WBW65642:WBZ65643 WLS65642:WLV65643 WVO65642:WVR65643 G131178:J131179 JC131178:JF131179 SY131178:TB131179 ACU131178:ACX131179 AMQ131178:AMT131179 AWM131178:AWP131179 BGI131178:BGL131179 BQE131178:BQH131179 CAA131178:CAD131179 CJW131178:CJZ131179 CTS131178:CTV131179 DDO131178:DDR131179 DNK131178:DNN131179 DXG131178:DXJ131179 EHC131178:EHF131179 EQY131178:ERB131179 FAU131178:FAX131179 FKQ131178:FKT131179 FUM131178:FUP131179 GEI131178:GEL131179 GOE131178:GOH131179 GYA131178:GYD131179 HHW131178:HHZ131179 HRS131178:HRV131179 IBO131178:IBR131179 ILK131178:ILN131179 IVG131178:IVJ131179 JFC131178:JFF131179 JOY131178:JPB131179 JYU131178:JYX131179 KIQ131178:KIT131179 KSM131178:KSP131179 LCI131178:LCL131179 LME131178:LMH131179 LWA131178:LWD131179 MFW131178:MFZ131179 MPS131178:MPV131179 MZO131178:MZR131179 NJK131178:NJN131179 NTG131178:NTJ131179 ODC131178:ODF131179 OMY131178:ONB131179 OWU131178:OWX131179 PGQ131178:PGT131179 PQM131178:PQP131179 QAI131178:QAL131179 QKE131178:QKH131179 QUA131178:QUD131179 RDW131178:RDZ131179 RNS131178:RNV131179 RXO131178:RXR131179 SHK131178:SHN131179 SRG131178:SRJ131179 TBC131178:TBF131179 TKY131178:TLB131179 TUU131178:TUX131179 UEQ131178:UET131179 UOM131178:UOP131179 UYI131178:UYL131179 VIE131178:VIH131179 VSA131178:VSD131179 WBW131178:WBZ131179 WLS131178:WLV131179 WVO131178:WVR131179 G196714:J196715 JC196714:JF196715 SY196714:TB196715 ACU196714:ACX196715 AMQ196714:AMT196715 AWM196714:AWP196715 BGI196714:BGL196715 BQE196714:BQH196715 CAA196714:CAD196715 CJW196714:CJZ196715 CTS196714:CTV196715 DDO196714:DDR196715 DNK196714:DNN196715 DXG196714:DXJ196715 EHC196714:EHF196715 EQY196714:ERB196715 FAU196714:FAX196715 FKQ196714:FKT196715 FUM196714:FUP196715 GEI196714:GEL196715 GOE196714:GOH196715 GYA196714:GYD196715 HHW196714:HHZ196715 HRS196714:HRV196715 IBO196714:IBR196715 ILK196714:ILN196715 IVG196714:IVJ196715 JFC196714:JFF196715 JOY196714:JPB196715 JYU196714:JYX196715 KIQ196714:KIT196715 KSM196714:KSP196715 LCI196714:LCL196715 LME196714:LMH196715 LWA196714:LWD196715 MFW196714:MFZ196715 MPS196714:MPV196715 MZO196714:MZR196715 NJK196714:NJN196715 NTG196714:NTJ196715 ODC196714:ODF196715 OMY196714:ONB196715 OWU196714:OWX196715 PGQ196714:PGT196715 PQM196714:PQP196715 QAI196714:QAL196715 QKE196714:QKH196715 QUA196714:QUD196715 RDW196714:RDZ196715 RNS196714:RNV196715 RXO196714:RXR196715 SHK196714:SHN196715 SRG196714:SRJ196715 TBC196714:TBF196715 TKY196714:TLB196715 TUU196714:TUX196715 UEQ196714:UET196715 UOM196714:UOP196715 UYI196714:UYL196715 VIE196714:VIH196715 VSA196714:VSD196715 WBW196714:WBZ196715 WLS196714:WLV196715 WVO196714:WVR196715 G262250:J262251 JC262250:JF262251 SY262250:TB262251 ACU262250:ACX262251 AMQ262250:AMT262251 AWM262250:AWP262251 BGI262250:BGL262251 BQE262250:BQH262251 CAA262250:CAD262251 CJW262250:CJZ262251 CTS262250:CTV262251 DDO262250:DDR262251 DNK262250:DNN262251 DXG262250:DXJ262251 EHC262250:EHF262251 EQY262250:ERB262251 FAU262250:FAX262251 FKQ262250:FKT262251 FUM262250:FUP262251 GEI262250:GEL262251 GOE262250:GOH262251 GYA262250:GYD262251 HHW262250:HHZ262251 HRS262250:HRV262251 IBO262250:IBR262251 ILK262250:ILN262251 IVG262250:IVJ262251 JFC262250:JFF262251 JOY262250:JPB262251 JYU262250:JYX262251 KIQ262250:KIT262251 KSM262250:KSP262251 LCI262250:LCL262251 LME262250:LMH262251 LWA262250:LWD262251 MFW262250:MFZ262251 MPS262250:MPV262251 MZO262250:MZR262251 NJK262250:NJN262251 NTG262250:NTJ262251 ODC262250:ODF262251 OMY262250:ONB262251 OWU262250:OWX262251 PGQ262250:PGT262251 PQM262250:PQP262251 QAI262250:QAL262251 QKE262250:QKH262251 QUA262250:QUD262251 RDW262250:RDZ262251 RNS262250:RNV262251 RXO262250:RXR262251 SHK262250:SHN262251 SRG262250:SRJ262251 TBC262250:TBF262251 TKY262250:TLB262251 TUU262250:TUX262251 UEQ262250:UET262251 UOM262250:UOP262251 UYI262250:UYL262251 VIE262250:VIH262251 VSA262250:VSD262251 WBW262250:WBZ262251 WLS262250:WLV262251 WVO262250:WVR262251 G327786:J327787 JC327786:JF327787 SY327786:TB327787 ACU327786:ACX327787 AMQ327786:AMT327787 AWM327786:AWP327787 BGI327786:BGL327787 BQE327786:BQH327787 CAA327786:CAD327787 CJW327786:CJZ327787 CTS327786:CTV327787 DDO327786:DDR327787 DNK327786:DNN327787 DXG327786:DXJ327787 EHC327786:EHF327787 EQY327786:ERB327787 FAU327786:FAX327787 FKQ327786:FKT327787 FUM327786:FUP327787 GEI327786:GEL327787 GOE327786:GOH327787 GYA327786:GYD327787 HHW327786:HHZ327787 HRS327786:HRV327787 IBO327786:IBR327787 ILK327786:ILN327787 IVG327786:IVJ327787 JFC327786:JFF327787 JOY327786:JPB327787 JYU327786:JYX327787 KIQ327786:KIT327787 KSM327786:KSP327787 LCI327786:LCL327787 LME327786:LMH327787 LWA327786:LWD327787 MFW327786:MFZ327787 MPS327786:MPV327787 MZO327786:MZR327787 NJK327786:NJN327787 NTG327786:NTJ327787 ODC327786:ODF327787 OMY327786:ONB327787 OWU327786:OWX327787 PGQ327786:PGT327787 PQM327786:PQP327787 QAI327786:QAL327787 QKE327786:QKH327787 QUA327786:QUD327787 RDW327786:RDZ327787 RNS327786:RNV327787 RXO327786:RXR327787 SHK327786:SHN327787 SRG327786:SRJ327787 TBC327786:TBF327787 TKY327786:TLB327787 TUU327786:TUX327787 UEQ327786:UET327787 UOM327786:UOP327787 UYI327786:UYL327787 VIE327786:VIH327787 VSA327786:VSD327787 WBW327786:WBZ327787 WLS327786:WLV327787 WVO327786:WVR327787 G393322:J393323 JC393322:JF393323 SY393322:TB393323 ACU393322:ACX393323 AMQ393322:AMT393323 AWM393322:AWP393323 BGI393322:BGL393323 BQE393322:BQH393323 CAA393322:CAD393323 CJW393322:CJZ393323 CTS393322:CTV393323 DDO393322:DDR393323 DNK393322:DNN393323 DXG393322:DXJ393323 EHC393322:EHF393323 EQY393322:ERB393323 FAU393322:FAX393323 FKQ393322:FKT393323 FUM393322:FUP393323 GEI393322:GEL393323 GOE393322:GOH393323 GYA393322:GYD393323 HHW393322:HHZ393323 HRS393322:HRV393323 IBO393322:IBR393323 ILK393322:ILN393323 IVG393322:IVJ393323 JFC393322:JFF393323 JOY393322:JPB393323 JYU393322:JYX393323 KIQ393322:KIT393323 KSM393322:KSP393323 LCI393322:LCL393323 LME393322:LMH393323 LWA393322:LWD393323 MFW393322:MFZ393323 MPS393322:MPV393323 MZO393322:MZR393323 NJK393322:NJN393323 NTG393322:NTJ393323 ODC393322:ODF393323 OMY393322:ONB393323 OWU393322:OWX393323 PGQ393322:PGT393323 PQM393322:PQP393323 QAI393322:QAL393323 QKE393322:QKH393323 QUA393322:QUD393323 RDW393322:RDZ393323 RNS393322:RNV393323 RXO393322:RXR393323 SHK393322:SHN393323 SRG393322:SRJ393323 TBC393322:TBF393323 TKY393322:TLB393323 TUU393322:TUX393323 UEQ393322:UET393323 UOM393322:UOP393323 UYI393322:UYL393323 VIE393322:VIH393323 VSA393322:VSD393323 WBW393322:WBZ393323 WLS393322:WLV393323 WVO393322:WVR393323 G458858:J458859 JC458858:JF458859 SY458858:TB458859 ACU458858:ACX458859 AMQ458858:AMT458859 AWM458858:AWP458859 BGI458858:BGL458859 BQE458858:BQH458859 CAA458858:CAD458859 CJW458858:CJZ458859 CTS458858:CTV458859 DDO458858:DDR458859 DNK458858:DNN458859 DXG458858:DXJ458859 EHC458858:EHF458859 EQY458858:ERB458859 FAU458858:FAX458859 FKQ458858:FKT458859 FUM458858:FUP458859 GEI458858:GEL458859 GOE458858:GOH458859 GYA458858:GYD458859 HHW458858:HHZ458859 HRS458858:HRV458859 IBO458858:IBR458859 ILK458858:ILN458859 IVG458858:IVJ458859 JFC458858:JFF458859 JOY458858:JPB458859 JYU458858:JYX458859 KIQ458858:KIT458859 KSM458858:KSP458859 LCI458858:LCL458859 LME458858:LMH458859 LWA458858:LWD458859 MFW458858:MFZ458859 MPS458858:MPV458859 MZO458858:MZR458859 NJK458858:NJN458859 NTG458858:NTJ458859 ODC458858:ODF458859 OMY458858:ONB458859 OWU458858:OWX458859 PGQ458858:PGT458859 PQM458858:PQP458859 QAI458858:QAL458859 QKE458858:QKH458859 QUA458858:QUD458859 RDW458858:RDZ458859 RNS458858:RNV458859 RXO458858:RXR458859 SHK458858:SHN458859 SRG458858:SRJ458859 TBC458858:TBF458859 TKY458858:TLB458859 TUU458858:TUX458859 UEQ458858:UET458859 UOM458858:UOP458859 UYI458858:UYL458859 VIE458858:VIH458859 VSA458858:VSD458859 WBW458858:WBZ458859 WLS458858:WLV458859 WVO458858:WVR458859 G524394:J524395 JC524394:JF524395 SY524394:TB524395 ACU524394:ACX524395 AMQ524394:AMT524395 AWM524394:AWP524395 BGI524394:BGL524395 BQE524394:BQH524395 CAA524394:CAD524395 CJW524394:CJZ524395 CTS524394:CTV524395 DDO524394:DDR524395 DNK524394:DNN524395 DXG524394:DXJ524395 EHC524394:EHF524395 EQY524394:ERB524395 FAU524394:FAX524395 FKQ524394:FKT524395 FUM524394:FUP524395 GEI524394:GEL524395 GOE524394:GOH524395 GYA524394:GYD524395 HHW524394:HHZ524395 HRS524394:HRV524395 IBO524394:IBR524395 ILK524394:ILN524395 IVG524394:IVJ524395 JFC524394:JFF524395 JOY524394:JPB524395 JYU524394:JYX524395 KIQ524394:KIT524395 KSM524394:KSP524395 LCI524394:LCL524395 LME524394:LMH524395 LWA524394:LWD524395 MFW524394:MFZ524395 MPS524394:MPV524395 MZO524394:MZR524395 NJK524394:NJN524395 NTG524394:NTJ524395 ODC524394:ODF524395 OMY524394:ONB524395 OWU524394:OWX524395 PGQ524394:PGT524395 PQM524394:PQP524395 QAI524394:QAL524395 QKE524394:QKH524395 QUA524394:QUD524395 RDW524394:RDZ524395 RNS524394:RNV524395 RXO524394:RXR524395 SHK524394:SHN524395 SRG524394:SRJ524395 TBC524394:TBF524395 TKY524394:TLB524395 TUU524394:TUX524395 UEQ524394:UET524395 UOM524394:UOP524395 UYI524394:UYL524395 VIE524394:VIH524395 VSA524394:VSD524395 WBW524394:WBZ524395 WLS524394:WLV524395 WVO524394:WVR524395 G589930:J589931 JC589930:JF589931 SY589930:TB589931 ACU589930:ACX589931 AMQ589930:AMT589931 AWM589930:AWP589931 BGI589930:BGL589931 BQE589930:BQH589931 CAA589930:CAD589931 CJW589930:CJZ589931 CTS589930:CTV589931 DDO589930:DDR589931 DNK589930:DNN589931 DXG589930:DXJ589931 EHC589930:EHF589931 EQY589930:ERB589931 FAU589930:FAX589931 FKQ589930:FKT589931 FUM589930:FUP589931 GEI589930:GEL589931 GOE589930:GOH589931 GYA589930:GYD589931 HHW589930:HHZ589931 HRS589930:HRV589931 IBO589930:IBR589931 ILK589930:ILN589931 IVG589930:IVJ589931 JFC589930:JFF589931 JOY589930:JPB589931 JYU589930:JYX589931 KIQ589930:KIT589931 KSM589930:KSP589931 LCI589930:LCL589931 LME589930:LMH589931 LWA589930:LWD589931 MFW589930:MFZ589931 MPS589930:MPV589931 MZO589930:MZR589931 NJK589930:NJN589931 NTG589930:NTJ589931 ODC589930:ODF589931 OMY589930:ONB589931 OWU589930:OWX589931 PGQ589930:PGT589931 PQM589930:PQP589931 QAI589930:QAL589931 QKE589930:QKH589931 QUA589930:QUD589931 RDW589930:RDZ589931 RNS589930:RNV589931 RXO589930:RXR589931 SHK589930:SHN589931 SRG589930:SRJ589931 TBC589930:TBF589931 TKY589930:TLB589931 TUU589930:TUX589931 UEQ589930:UET589931 UOM589930:UOP589931 UYI589930:UYL589931 VIE589930:VIH589931 VSA589930:VSD589931 WBW589930:WBZ589931 WLS589930:WLV589931 WVO589930:WVR589931 G655466:J655467 JC655466:JF655467 SY655466:TB655467 ACU655466:ACX655467 AMQ655466:AMT655467 AWM655466:AWP655467 BGI655466:BGL655467 BQE655466:BQH655467 CAA655466:CAD655467 CJW655466:CJZ655467 CTS655466:CTV655467 DDO655466:DDR655467 DNK655466:DNN655467 DXG655466:DXJ655467 EHC655466:EHF655467 EQY655466:ERB655467 FAU655466:FAX655467 FKQ655466:FKT655467 FUM655466:FUP655467 GEI655466:GEL655467 GOE655466:GOH655467 GYA655466:GYD655467 HHW655466:HHZ655467 HRS655466:HRV655467 IBO655466:IBR655467 ILK655466:ILN655467 IVG655466:IVJ655467 JFC655466:JFF655467 JOY655466:JPB655467 JYU655466:JYX655467 KIQ655466:KIT655467 KSM655466:KSP655467 LCI655466:LCL655467 LME655466:LMH655467 LWA655466:LWD655467 MFW655466:MFZ655467 MPS655466:MPV655467 MZO655466:MZR655467 NJK655466:NJN655467 NTG655466:NTJ655467 ODC655466:ODF655467 OMY655466:ONB655467 OWU655466:OWX655467 PGQ655466:PGT655467 PQM655466:PQP655467 QAI655466:QAL655467 QKE655466:QKH655467 QUA655466:QUD655467 RDW655466:RDZ655467 RNS655466:RNV655467 RXO655466:RXR655467 SHK655466:SHN655467 SRG655466:SRJ655467 TBC655466:TBF655467 TKY655466:TLB655467 TUU655466:TUX655467 UEQ655466:UET655467 UOM655466:UOP655467 UYI655466:UYL655467 VIE655466:VIH655467 VSA655466:VSD655467 WBW655466:WBZ655467 WLS655466:WLV655467 WVO655466:WVR655467 G721002:J721003 JC721002:JF721003 SY721002:TB721003 ACU721002:ACX721003 AMQ721002:AMT721003 AWM721002:AWP721003 BGI721002:BGL721003 BQE721002:BQH721003 CAA721002:CAD721003 CJW721002:CJZ721003 CTS721002:CTV721003 DDO721002:DDR721003 DNK721002:DNN721003 DXG721002:DXJ721003 EHC721002:EHF721003 EQY721002:ERB721003 FAU721002:FAX721003 FKQ721002:FKT721003 FUM721002:FUP721003 GEI721002:GEL721003 GOE721002:GOH721003 GYA721002:GYD721003 HHW721002:HHZ721003 HRS721002:HRV721003 IBO721002:IBR721003 ILK721002:ILN721003 IVG721002:IVJ721003 JFC721002:JFF721003 JOY721002:JPB721003 JYU721002:JYX721003 KIQ721002:KIT721003 KSM721002:KSP721003 LCI721002:LCL721003 LME721002:LMH721003 LWA721002:LWD721003 MFW721002:MFZ721003 MPS721002:MPV721003 MZO721002:MZR721003 NJK721002:NJN721003 NTG721002:NTJ721003 ODC721002:ODF721003 OMY721002:ONB721003 OWU721002:OWX721003 PGQ721002:PGT721003 PQM721002:PQP721003 QAI721002:QAL721003 QKE721002:QKH721003 QUA721002:QUD721003 RDW721002:RDZ721003 RNS721002:RNV721003 RXO721002:RXR721003 SHK721002:SHN721003 SRG721002:SRJ721003 TBC721002:TBF721003 TKY721002:TLB721003 TUU721002:TUX721003 UEQ721002:UET721003 UOM721002:UOP721003 UYI721002:UYL721003 VIE721002:VIH721003 VSA721002:VSD721003 WBW721002:WBZ721003 WLS721002:WLV721003 WVO721002:WVR721003 G786538:J786539 JC786538:JF786539 SY786538:TB786539 ACU786538:ACX786539 AMQ786538:AMT786539 AWM786538:AWP786539 BGI786538:BGL786539 BQE786538:BQH786539 CAA786538:CAD786539 CJW786538:CJZ786539 CTS786538:CTV786539 DDO786538:DDR786539 DNK786538:DNN786539 DXG786538:DXJ786539 EHC786538:EHF786539 EQY786538:ERB786539 FAU786538:FAX786539 FKQ786538:FKT786539 FUM786538:FUP786539 GEI786538:GEL786539 GOE786538:GOH786539 GYA786538:GYD786539 HHW786538:HHZ786539 HRS786538:HRV786539 IBO786538:IBR786539 ILK786538:ILN786539 IVG786538:IVJ786539 JFC786538:JFF786539 JOY786538:JPB786539 JYU786538:JYX786539 KIQ786538:KIT786539 KSM786538:KSP786539 LCI786538:LCL786539 LME786538:LMH786539 LWA786538:LWD786539 MFW786538:MFZ786539 MPS786538:MPV786539 MZO786538:MZR786539 NJK786538:NJN786539 NTG786538:NTJ786539 ODC786538:ODF786539 OMY786538:ONB786539 OWU786538:OWX786539 PGQ786538:PGT786539 PQM786538:PQP786539 QAI786538:QAL786539 QKE786538:QKH786539 QUA786538:QUD786539 RDW786538:RDZ786539 RNS786538:RNV786539 RXO786538:RXR786539 SHK786538:SHN786539 SRG786538:SRJ786539 TBC786538:TBF786539 TKY786538:TLB786539 TUU786538:TUX786539 UEQ786538:UET786539 UOM786538:UOP786539 UYI786538:UYL786539 VIE786538:VIH786539 VSA786538:VSD786539 WBW786538:WBZ786539 WLS786538:WLV786539 WVO786538:WVR786539 G852074:J852075 JC852074:JF852075 SY852074:TB852075 ACU852074:ACX852075 AMQ852074:AMT852075 AWM852074:AWP852075 BGI852074:BGL852075 BQE852074:BQH852075 CAA852074:CAD852075 CJW852074:CJZ852075 CTS852074:CTV852075 DDO852074:DDR852075 DNK852074:DNN852075 DXG852074:DXJ852075 EHC852074:EHF852075 EQY852074:ERB852075 FAU852074:FAX852075 FKQ852074:FKT852075 FUM852074:FUP852075 GEI852074:GEL852075 GOE852074:GOH852075 GYA852074:GYD852075 HHW852074:HHZ852075 HRS852074:HRV852075 IBO852074:IBR852075 ILK852074:ILN852075 IVG852074:IVJ852075 JFC852074:JFF852075 JOY852074:JPB852075 JYU852074:JYX852075 KIQ852074:KIT852075 KSM852074:KSP852075 LCI852074:LCL852075 LME852074:LMH852075 LWA852074:LWD852075 MFW852074:MFZ852075 MPS852074:MPV852075 MZO852074:MZR852075 NJK852074:NJN852075 NTG852074:NTJ852075 ODC852074:ODF852075 OMY852074:ONB852075 OWU852074:OWX852075 PGQ852074:PGT852075 PQM852074:PQP852075 QAI852074:QAL852075 QKE852074:QKH852075 QUA852074:QUD852075 RDW852074:RDZ852075 RNS852074:RNV852075 RXO852074:RXR852075 SHK852074:SHN852075 SRG852074:SRJ852075 TBC852074:TBF852075 TKY852074:TLB852075 TUU852074:TUX852075 UEQ852074:UET852075 UOM852074:UOP852075 UYI852074:UYL852075 VIE852074:VIH852075 VSA852074:VSD852075 WBW852074:WBZ852075 WLS852074:WLV852075 WVO852074:WVR852075 G917610:J917611 JC917610:JF917611 SY917610:TB917611 ACU917610:ACX917611 AMQ917610:AMT917611 AWM917610:AWP917611 BGI917610:BGL917611 BQE917610:BQH917611 CAA917610:CAD917611 CJW917610:CJZ917611 CTS917610:CTV917611 DDO917610:DDR917611 DNK917610:DNN917611 DXG917610:DXJ917611 EHC917610:EHF917611 EQY917610:ERB917611 FAU917610:FAX917611 FKQ917610:FKT917611 FUM917610:FUP917611 GEI917610:GEL917611 GOE917610:GOH917611 GYA917610:GYD917611 HHW917610:HHZ917611 HRS917610:HRV917611 IBO917610:IBR917611 ILK917610:ILN917611 IVG917610:IVJ917611 JFC917610:JFF917611 JOY917610:JPB917611 JYU917610:JYX917611 KIQ917610:KIT917611 KSM917610:KSP917611 LCI917610:LCL917611 LME917610:LMH917611 LWA917610:LWD917611 MFW917610:MFZ917611 MPS917610:MPV917611 MZO917610:MZR917611 NJK917610:NJN917611 NTG917610:NTJ917611 ODC917610:ODF917611 OMY917610:ONB917611 OWU917610:OWX917611 PGQ917610:PGT917611 PQM917610:PQP917611 QAI917610:QAL917611 QKE917610:QKH917611 QUA917610:QUD917611 RDW917610:RDZ917611 RNS917610:RNV917611 RXO917610:RXR917611 SHK917610:SHN917611 SRG917610:SRJ917611 TBC917610:TBF917611 TKY917610:TLB917611 TUU917610:TUX917611 UEQ917610:UET917611 UOM917610:UOP917611 UYI917610:UYL917611 VIE917610:VIH917611 VSA917610:VSD917611 WBW917610:WBZ917611 WLS917610:WLV917611 WVO917610:WVR917611 G983146:J983147 JC983146:JF983147 SY983146:TB983147 ACU983146:ACX983147 AMQ983146:AMT983147 AWM983146:AWP983147 BGI983146:BGL983147 BQE983146:BQH983147 CAA983146:CAD983147 CJW983146:CJZ983147 CTS983146:CTV983147 DDO983146:DDR983147 DNK983146:DNN983147 DXG983146:DXJ983147 EHC983146:EHF983147 EQY983146:ERB983147 FAU983146:FAX983147 FKQ983146:FKT983147 FUM983146:FUP983147 GEI983146:GEL983147 GOE983146:GOH983147 GYA983146:GYD983147 HHW983146:HHZ983147 HRS983146:HRV983147 IBO983146:IBR983147 ILK983146:ILN983147 IVG983146:IVJ983147 JFC983146:JFF983147 JOY983146:JPB983147 JYU983146:JYX983147 KIQ983146:KIT983147 KSM983146:KSP983147 LCI983146:LCL983147 LME983146:LMH983147 LWA983146:LWD983147 MFW983146:MFZ983147 MPS983146:MPV983147 MZO983146:MZR983147 NJK983146:NJN983147 NTG983146:NTJ983147 ODC983146:ODF983147 OMY983146:ONB983147 OWU983146:OWX983147 PGQ983146:PGT983147 PQM983146:PQP983147 QAI983146:QAL983147 QKE983146:QKH983147 QUA983146:QUD983147 RDW983146:RDZ983147 RNS983146:RNV983147 RXO983146:RXR983147 SHK983146:SHN983147 SRG983146:SRJ983147 TBC983146:TBF983147 TKY983146:TLB983147 TUU983146:TUX983147 UEQ983146:UET983147 UOM983146:UOP983147 UYI983146:UYL983147 VIE983146:VIH983147 VSA983146:VSD983147 WBW983146:WBZ983147 WLS983146:WLV983147 WVO983146:WVR983147 J65641 JF65641 TB65641 ACX65641 AMT65641 AWP65641 BGL65641 BQH65641 CAD65641 CJZ65641 CTV65641 DDR65641 DNN65641 DXJ65641 EHF65641 ERB65641 FAX65641 FKT65641 FUP65641 GEL65641 GOH65641 GYD65641 HHZ65641 HRV65641 IBR65641 ILN65641 IVJ65641 JFF65641 JPB65641 JYX65641 KIT65641 KSP65641 LCL65641 LMH65641 LWD65641 MFZ65641 MPV65641 MZR65641 NJN65641 NTJ65641 ODF65641 ONB65641 OWX65641 PGT65641 PQP65641 QAL65641 QKH65641 QUD65641 RDZ65641 RNV65641 RXR65641 SHN65641 SRJ65641 TBF65641 TLB65641 TUX65641 UET65641 UOP65641 UYL65641 VIH65641 VSD65641 WBZ65641 WLV65641 WVR65641 J131177 JF131177 TB131177 ACX131177 AMT131177 AWP131177 BGL131177 BQH131177 CAD131177 CJZ131177 CTV131177 DDR131177 DNN131177 DXJ131177 EHF131177 ERB131177 FAX131177 FKT131177 FUP131177 GEL131177 GOH131177 GYD131177 HHZ131177 HRV131177 IBR131177 ILN131177 IVJ131177 JFF131177 JPB131177 JYX131177 KIT131177 KSP131177 LCL131177 LMH131177 LWD131177 MFZ131177 MPV131177 MZR131177 NJN131177 NTJ131177 ODF131177 ONB131177 OWX131177 PGT131177 PQP131177 QAL131177 QKH131177 QUD131177 RDZ131177 RNV131177 RXR131177 SHN131177 SRJ131177 TBF131177 TLB131177 TUX131177 UET131177 UOP131177 UYL131177 VIH131177 VSD131177 WBZ131177 WLV131177 WVR131177 J196713 JF196713 TB196713 ACX196713 AMT196713 AWP196713 BGL196713 BQH196713 CAD196713 CJZ196713 CTV196713 DDR196713 DNN196713 DXJ196713 EHF196713 ERB196713 FAX196713 FKT196713 FUP196713 GEL196713 GOH196713 GYD196713 HHZ196713 HRV196713 IBR196713 ILN196713 IVJ196713 JFF196713 JPB196713 JYX196713 KIT196713 KSP196713 LCL196713 LMH196713 LWD196713 MFZ196713 MPV196713 MZR196713 NJN196713 NTJ196713 ODF196713 ONB196713 OWX196713 PGT196713 PQP196713 QAL196713 QKH196713 QUD196713 RDZ196713 RNV196713 RXR196713 SHN196713 SRJ196713 TBF196713 TLB196713 TUX196713 UET196713 UOP196713 UYL196713 VIH196713 VSD196713 WBZ196713 WLV196713 WVR196713 J262249 JF262249 TB262249 ACX262249 AMT262249 AWP262249 BGL262249 BQH262249 CAD262249 CJZ262249 CTV262249 DDR262249 DNN262249 DXJ262249 EHF262249 ERB262249 FAX262249 FKT262249 FUP262249 GEL262249 GOH262249 GYD262249 HHZ262249 HRV262249 IBR262249 ILN262249 IVJ262249 JFF262249 JPB262249 JYX262249 KIT262249 KSP262249 LCL262249 LMH262249 LWD262249 MFZ262249 MPV262249 MZR262249 NJN262249 NTJ262249 ODF262249 ONB262249 OWX262249 PGT262249 PQP262249 QAL262249 QKH262249 QUD262249 RDZ262249 RNV262249 RXR262249 SHN262249 SRJ262249 TBF262249 TLB262249 TUX262249 UET262249 UOP262249 UYL262249 VIH262249 VSD262249 WBZ262249 WLV262249 WVR262249 J327785 JF327785 TB327785 ACX327785 AMT327785 AWP327785 BGL327785 BQH327785 CAD327785 CJZ327785 CTV327785 DDR327785 DNN327785 DXJ327785 EHF327785 ERB327785 FAX327785 FKT327785 FUP327785 GEL327785 GOH327785 GYD327785 HHZ327785 HRV327785 IBR327785 ILN327785 IVJ327785 JFF327785 JPB327785 JYX327785 KIT327785 KSP327785 LCL327785 LMH327785 LWD327785 MFZ327785 MPV327785 MZR327785 NJN327785 NTJ327785 ODF327785 ONB327785 OWX327785 PGT327785 PQP327785 QAL327785 QKH327785 QUD327785 RDZ327785 RNV327785 RXR327785 SHN327785 SRJ327785 TBF327785 TLB327785 TUX327785 UET327785 UOP327785 UYL327785 VIH327785 VSD327785 WBZ327785 WLV327785 WVR327785 J393321 JF393321 TB393321 ACX393321 AMT393321 AWP393321 BGL393321 BQH393321 CAD393321 CJZ393321 CTV393321 DDR393321 DNN393321 DXJ393321 EHF393321 ERB393321 FAX393321 FKT393321 FUP393321 GEL393321 GOH393321 GYD393321 HHZ393321 HRV393321 IBR393321 ILN393321 IVJ393321 JFF393321 JPB393321 JYX393321 KIT393321 KSP393321 LCL393321 LMH393321 LWD393321 MFZ393321 MPV393321 MZR393321 NJN393321 NTJ393321 ODF393321 ONB393321 OWX393321 PGT393321 PQP393321 QAL393321 QKH393321 QUD393321 RDZ393321 RNV393321 RXR393321 SHN393321 SRJ393321 TBF393321 TLB393321 TUX393321 UET393321 UOP393321 UYL393321 VIH393321 VSD393321 WBZ393321 WLV393321 WVR393321 J458857 JF458857 TB458857 ACX458857 AMT458857 AWP458857 BGL458857 BQH458857 CAD458857 CJZ458857 CTV458857 DDR458857 DNN458857 DXJ458857 EHF458857 ERB458857 FAX458857 FKT458857 FUP458857 GEL458857 GOH458857 GYD458857 HHZ458857 HRV458857 IBR458857 ILN458857 IVJ458857 JFF458857 JPB458857 JYX458857 KIT458857 KSP458857 LCL458857 LMH458857 LWD458857 MFZ458857 MPV458857 MZR458857 NJN458857 NTJ458857 ODF458857 ONB458857 OWX458857 PGT458857 PQP458857 QAL458857 QKH458857 QUD458857 RDZ458857 RNV458857 RXR458857 SHN458857 SRJ458857 TBF458857 TLB458857 TUX458857 UET458857 UOP458857 UYL458857 VIH458857 VSD458857 WBZ458857 WLV458857 WVR458857 J524393 JF524393 TB524393 ACX524393 AMT524393 AWP524393 BGL524393 BQH524393 CAD524393 CJZ524393 CTV524393 DDR524393 DNN524393 DXJ524393 EHF524393 ERB524393 FAX524393 FKT524393 FUP524393 GEL524393 GOH524393 GYD524393 HHZ524393 HRV524393 IBR524393 ILN524393 IVJ524393 JFF524393 JPB524393 JYX524393 KIT524393 KSP524393 LCL524393 LMH524393 LWD524393 MFZ524393 MPV524393 MZR524393 NJN524393 NTJ524393 ODF524393 ONB524393 OWX524393 PGT524393 PQP524393 QAL524393 QKH524393 QUD524393 RDZ524393 RNV524393 RXR524393 SHN524393 SRJ524393 TBF524393 TLB524393 TUX524393 UET524393 UOP524393 UYL524393 VIH524393 VSD524393 WBZ524393 WLV524393 WVR524393 J589929 JF589929 TB589929 ACX589929 AMT589929 AWP589929 BGL589929 BQH589929 CAD589929 CJZ589929 CTV589929 DDR589929 DNN589929 DXJ589929 EHF589929 ERB589929 FAX589929 FKT589929 FUP589929 GEL589929 GOH589929 GYD589929 HHZ589929 HRV589929 IBR589929 ILN589929 IVJ589929 JFF589929 JPB589929 JYX589929 KIT589929 KSP589929 LCL589929 LMH589929 LWD589929 MFZ589929 MPV589929 MZR589929 NJN589929 NTJ589929 ODF589929 ONB589929 OWX589929 PGT589929 PQP589929 QAL589929 QKH589929 QUD589929 RDZ589929 RNV589929 RXR589929 SHN589929 SRJ589929 TBF589929 TLB589929 TUX589929 UET589929 UOP589929 UYL589929 VIH589929 VSD589929 WBZ589929 WLV589929 WVR589929 J655465 JF655465 TB655465 ACX655465 AMT655465 AWP655465 BGL655465 BQH655465 CAD655465 CJZ655465 CTV655465 DDR655465 DNN655465 DXJ655465 EHF655465 ERB655465 FAX655465 FKT655465 FUP655465 GEL655465 GOH655465 GYD655465 HHZ655465 HRV655465 IBR655465 ILN655465 IVJ655465 JFF655465 JPB655465 JYX655465 KIT655465 KSP655465 LCL655465 LMH655465 LWD655465 MFZ655465 MPV655465 MZR655465 NJN655465 NTJ655465 ODF655465 ONB655465 OWX655465 PGT655465 PQP655465 QAL655465 QKH655465 QUD655465 RDZ655465 RNV655465 RXR655465 SHN655465 SRJ655465 TBF655465 TLB655465 TUX655465 UET655465 UOP655465 UYL655465 VIH655465 VSD655465 WBZ655465 WLV655465 WVR655465 J721001 JF721001 TB721001 ACX721001 AMT721001 AWP721001 BGL721001 BQH721001 CAD721001 CJZ721001 CTV721001 DDR721001 DNN721001 DXJ721001 EHF721001 ERB721001 FAX721001 FKT721001 FUP721001 GEL721001 GOH721001 GYD721001 HHZ721001 HRV721001 IBR721001 ILN721001 IVJ721001 JFF721001 JPB721001 JYX721001 KIT721001 KSP721001 LCL721001 LMH721001 LWD721001 MFZ721001 MPV721001 MZR721001 NJN721001 NTJ721001 ODF721001 ONB721001 OWX721001 PGT721001 PQP721001 QAL721001 QKH721001 QUD721001 RDZ721001 RNV721001 RXR721001 SHN721001 SRJ721001 TBF721001 TLB721001 TUX721001 UET721001 UOP721001 UYL721001 VIH721001 VSD721001 WBZ721001 WLV721001 WVR721001 J786537 JF786537 TB786537 ACX786537 AMT786537 AWP786537 BGL786537 BQH786537 CAD786537 CJZ786537 CTV786537 DDR786537 DNN786537 DXJ786537 EHF786537 ERB786537 FAX786537 FKT786537 FUP786537 GEL786537 GOH786537 GYD786537 HHZ786537 HRV786537 IBR786537 ILN786537 IVJ786537 JFF786537 JPB786537 JYX786537 KIT786537 KSP786537 LCL786537 LMH786537 LWD786537 MFZ786537 MPV786537 MZR786537 NJN786537 NTJ786537 ODF786537 ONB786537 OWX786537 PGT786537 PQP786537 QAL786537 QKH786537 QUD786537 RDZ786537 RNV786537 RXR786537 SHN786537 SRJ786537 TBF786537 TLB786537 TUX786537 UET786537 UOP786537 UYL786537 VIH786537 VSD786537 WBZ786537 WLV786537 WVR786537 J852073 JF852073 TB852073 ACX852073 AMT852073 AWP852073 BGL852073 BQH852073 CAD852073 CJZ852073 CTV852073 DDR852073 DNN852073 DXJ852073 EHF852073 ERB852073 FAX852073 FKT852073 FUP852073 GEL852073 GOH852073 GYD852073 HHZ852073 HRV852073 IBR852073 ILN852073 IVJ852073 JFF852073 JPB852073 JYX852073 KIT852073 KSP852073 LCL852073 LMH852073 LWD852073 MFZ852073 MPV852073 MZR852073 NJN852073 NTJ852073 ODF852073 ONB852073 OWX852073 PGT852073 PQP852073 QAL852073 QKH852073 QUD852073 RDZ852073 RNV852073 RXR852073 SHN852073 SRJ852073 TBF852073 TLB852073 TUX852073 UET852073 UOP852073 UYL852073 VIH852073 VSD852073 WBZ852073 WLV852073 WVR852073 J917609 JF917609 TB917609 ACX917609 AMT917609 AWP917609 BGL917609 BQH917609 CAD917609 CJZ917609 CTV917609 DDR917609 DNN917609 DXJ917609 EHF917609 ERB917609 FAX917609 FKT917609 FUP917609 GEL917609 GOH917609 GYD917609 HHZ917609 HRV917609 IBR917609 ILN917609 IVJ917609 JFF917609 JPB917609 JYX917609 KIT917609 KSP917609 LCL917609 LMH917609 LWD917609 MFZ917609 MPV917609 MZR917609 NJN917609 NTJ917609 ODF917609 ONB917609 OWX917609 PGT917609 PQP917609 QAL917609 QKH917609 QUD917609 RDZ917609 RNV917609 RXR917609 SHN917609 SRJ917609 TBF917609 TLB917609 TUX917609 UET917609 UOP917609 UYL917609 VIH917609 VSD917609 WBZ917609 WLV917609 WVR917609 J983145 JF983145 TB983145 ACX983145 AMT983145 AWP983145 BGL983145 BQH983145 CAD983145 CJZ983145 CTV983145 DDR983145 DNN983145 DXJ983145 EHF983145 ERB983145 FAX983145 FKT983145 FUP983145 GEL983145 GOH983145 GYD983145 HHZ983145 HRV983145 IBR983145 ILN983145 IVJ983145 JFF983145 JPB983145 JYX983145 KIT983145 KSP983145 LCL983145 LMH983145 LWD983145 MFZ983145 MPV983145 MZR983145 NJN983145 NTJ983145 ODF983145 ONB983145 OWX983145 PGT983145 PQP983145 QAL983145 QKH983145 QUD983145 RDZ983145 RNV983145 RXR983145 SHN983145 SRJ983145 TBF983145 TLB983145 TUX983145 UET983145 UOP983145 UYL983145 VIH983145 VSD983145 WBZ983145 WLV983145 WVR983145 G65608:J65608 JC65608:JF65608 SY65608:TB65608 ACU65608:ACX65608 AMQ65608:AMT65608 AWM65608:AWP65608 BGI65608:BGL65608 BQE65608:BQH65608 CAA65608:CAD65608 CJW65608:CJZ65608 CTS65608:CTV65608 DDO65608:DDR65608 DNK65608:DNN65608 DXG65608:DXJ65608 EHC65608:EHF65608 EQY65608:ERB65608 FAU65608:FAX65608 FKQ65608:FKT65608 FUM65608:FUP65608 GEI65608:GEL65608 GOE65608:GOH65608 GYA65608:GYD65608 HHW65608:HHZ65608 HRS65608:HRV65608 IBO65608:IBR65608 ILK65608:ILN65608 IVG65608:IVJ65608 JFC65608:JFF65608 JOY65608:JPB65608 JYU65608:JYX65608 KIQ65608:KIT65608 KSM65608:KSP65608 LCI65608:LCL65608 LME65608:LMH65608 LWA65608:LWD65608 MFW65608:MFZ65608 MPS65608:MPV65608 MZO65608:MZR65608 NJK65608:NJN65608 NTG65608:NTJ65608 ODC65608:ODF65608 OMY65608:ONB65608 OWU65608:OWX65608 PGQ65608:PGT65608 PQM65608:PQP65608 QAI65608:QAL65608 QKE65608:QKH65608 QUA65608:QUD65608 RDW65608:RDZ65608 RNS65608:RNV65608 RXO65608:RXR65608 SHK65608:SHN65608 SRG65608:SRJ65608 TBC65608:TBF65608 TKY65608:TLB65608 TUU65608:TUX65608 UEQ65608:UET65608 UOM65608:UOP65608 UYI65608:UYL65608 VIE65608:VIH65608 VSA65608:VSD65608 WBW65608:WBZ65608 WLS65608:WLV65608 WVO65608:WVR65608 G131144:J131144 JC131144:JF131144 SY131144:TB131144 ACU131144:ACX131144 AMQ131144:AMT131144 AWM131144:AWP131144 BGI131144:BGL131144 BQE131144:BQH131144 CAA131144:CAD131144 CJW131144:CJZ131144 CTS131144:CTV131144 DDO131144:DDR131144 DNK131144:DNN131144 DXG131144:DXJ131144 EHC131144:EHF131144 EQY131144:ERB131144 FAU131144:FAX131144 FKQ131144:FKT131144 FUM131144:FUP131144 GEI131144:GEL131144 GOE131144:GOH131144 GYA131144:GYD131144 HHW131144:HHZ131144 HRS131144:HRV131144 IBO131144:IBR131144 ILK131144:ILN131144 IVG131144:IVJ131144 JFC131144:JFF131144 JOY131144:JPB131144 JYU131144:JYX131144 KIQ131144:KIT131144 KSM131144:KSP131144 LCI131144:LCL131144 LME131144:LMH131144 LWA131144:LWD131144 MFW131144:MFZ131144 MPS131144:MPV131144 MZO131144:MZR131144 NJK131144:NJN131144 NTG131144:NTJ131144 ODC131144:ODF131144 OMY131144:ONB131144 OWU131144:OWX131144 PGQ131144:PGT131144 PQM131144:PQP131144 QAI131144:QAL131144 QKE131144:QKH131144 QUA131144:QUD131144 RDW131144:RDZ131144 RNS131144:RNV131144 RXO131144:RXR131144 SHK131144:SHN131144 SRG131144:SRJ131144 TBC131144:TBF131144 TKY131144:TLB131144 TUU131144:TUX131144 UEQ131144:UET131144 UOM131144:UOP131144 UYI131144:UYL131144 VIE131144:VIH131144 VSA131144:VSD131144 WBW131144:WBZ131144 WLS131144:WLV131144 WVO131144:WVR131144 G196680:J196680 JC196680:JF196680 SY196680:TB196680 ACU196680:ACX196680 AMQ196680:AMT196680 AWM196680:AWP196680 BGI196680:BGL196680 BQE196680:BQH196680 CAA196680:CAD196680 CJW196680:CJZ196680 CTS196680:CTV196680 DDO196680:DDR196680 DNK196680:DNN196680 DXG196680:DXJ196680 EHC196680:EHF196680 EQY196680:ERB196680 FAU196680:FAX196680 FKQ196680:FKT196680 FUM196680:FUP196680 GEI196680:GEL196680 GOE196680:GOH196680 GYA196680:GYD196680 HHW196680:HHZ196680 HRS196680:HRV196680 IBO196680:IBR196680 ILK196680:ILN196680 IVG196680:IVJ196680 JFC196680:JFF196680 JOY196680:JPB196680 JYU196680:JYX196680 KIQ196680:KIT196680 KSM196680:KSP196680 LCI196680:LCL196680 LME196680:LMH196680 LWA196680:LWD196680 MFW196680:MFZ196680 MPS196680:MPV196680 MZO196680:MZR196680 NJK196680:NJN196680 NTG196680:NTJ196680 ODC196680:ODF196680 OMY196680:ONB196680 OWU196680:OWX196680 PGQ196680:PGT196680 PQM196680:PQP196680 QAI196680:QAL196680 QKE196680:QKH196680 QUA196680:QUD196680 RDW196680:RDZ196680 RNS196680:RNV196680 RXO196680:RXR196680 SHK196680:SHN196680 SRG196680:SRJ196680 TBC196680:TBF196680 TKY196680:TLB196680 TUU196680:TUX196680 UEQ196680:UET196680 UOM196680:UOP196680 UYI196680:UYL196680 VIE196680:VIH196680 VSA196680:VSD196680 WBW196680:WBZ196680 WLS196680:WLV196680 WVO196680:WVR196680 G262216:J262216 JC262216:JF262216 SY262216:TB262216 ACU262216:ACX262216 AMQ262216:AMT262216 AWM262216:AWP262216 BGI262216:BGL262216 BQE262216:BQH262216 CAA262216:CAD262216 CJW262216:CJZ262216 CTS262216:CTV262216 DDO262216:DDR262216 DNK262216:DNN262216 DXG262216:DXJ262216 EHC262216:EHF262216 EQY262216:ERB262216 FAU262216:FAX262216 FKQ262216:FKT262216 FUM262216:FUP262216 GEI262216:GEL262216 GOE262216:GOH262216 GYA262216:GYD262216 HHW262216:HHZ262216 HRS262216:HRV262216 IBO262216:IBR262216 ILK262216:ILN262216 IVG262216:IVJ262216 JFC262216:JFF262216 JOY262216:JPB262216 JYU262216:JYX262216 KIQ262216:KIT262216 KSM262216:KSP262216 LCI262216:LCL262216 LME262216:LMH262216 LWA262216:LWD262216 MFW262216:MFZ262216 MPS262216:MPV262216 MZO262216:MZR262216 NJK262216:NJN262216 NTG262216:NTJ262216 ODC262216:ODF262216 OMY262216:ONB262216 OWU262216:OWX262216 PGQ262216:PGT262216 PQM262216:PQP262216 QAI262216:QAL262216 QKE262216:QKH262216 QUA262216:QUD262216 RDW262216:RDZ262216 RNS262216:RNV262216 RXO262216:RXR262216 SHK262216:SHN262216 SRG262216:SRJ262216 TBC262216:TBF262216 TKY262216:TLB262216 TUU262216:TUX262216 UEQ262216:UET262216 UOM262216:UOP262216 UYI262216:UYL262216 VIE262216:VIH262216 VSA262216:VSD262216 WBW262216:WBZ262216 WLS262216:WLV262216 WVO262216:WVR262216 G327752:J327752 JC327752:JF327752 SY327752:TB327752 ACU327752:ACX327752 AMQ327752:AMT327752 AWM327752:AWP327752 BGI327752:BGL327752 BQE327752:BQH327752 CAA327752:CAD327752 CJW327752:CJZ327752 CTS327752:CTV327752 DDO327752:DDR327752 DNK327752:DNN327752 DXG327752:DXJ327752 EHC327752:EHF327752 EQY327752:ERB327752 FAU327752:FAX327752 FKQ327752:FKT327752 FUM327752:FUP327752 GEI327752:GEL327752 GOE327752:GOH327752 GYA327752:GYD327752 HHW327752:HHZ327752 HRS327752:HRV327752 IBO327752:IBR327752 ILK327752:ILN327752 IVG327752:IVJ327752 JFC327752:JFF327752 JOY327752:JPB327752 JYU327752:JYX327752 KIQ327752:KIT327752 KSM327752:KSP327752 LCI327752:LCL327752 LME327752:LMH327752 LWA327752:LWD327752 MFW327752:MFZ327752 MPS327752:MPV327752 MZO327752:MZR327752 NJK327752:NJN327752 NTG327752:NTJ327752 ODC327752:ODF327752 OMY327752:ONB327752 OWU327752:OWX327752 PGQ327752:PGT327752 PQM327752:PQP327752 QAI327752:QAL327752 QKE327752:QKH327752 QUA327752:QUD327752 RDW327752:RDZ327752 RNS327752:RNV327752 RXO327752:RXR327752 SHK327752:SHN327752 SRG327752:SRJ327752 TBC327752:TBF327752 TKY327752:TLB327752 TUU327752:TUX327752 UEQ327752:UET327752 UOM327752:UOP327752 UYI327752:UYL327752 VIE327752:VIH327752 VSA327752:VSD327752 WBW327752:WBZ327752 WLS327752:WLV327752 WVO327752:WVR327752 G393288:J393288 JC393288:JF393288 SY393288:TB393288 ACU393288:ACX393288 AMQ393288:AMT393288 AWM393288:AWP393288 BGI393288:BGL393288 BQE393288:BQH393288 CAA393288:CAD393288 CJW393288:CJZ393288 CTS393288:CTV393288 DDO393288:DDR393288 DNK393288:DNN393288 DXG393288:DXJ393288 EHC393288:EHF393288 EQY393288:ERB393288 FAU393288:FAX393288 FKQ393288:FKT393288 FUM393288:FUP393288 GEI393288:GEL393288 GOE393288:GOH393288 GYA393288:GYD393288 HHW393288:HHZ393288 HRS393288:HRV393288 IBO393288:IBR393288 ILK393288:ILN393288 IVG393288:IVJ393288 JFC393288:JFF393288 JOY393288:JPB393288 JYU393288:JYX393288 KIQ393288:KIT393288 KSM393288:KSP393288 LCI393288:LCL393288 LME393288:LMH393288 LWA393288:LWD393288 MFW393288:MFZ393288 MPS393288:MPV393288 MZO393288:MZR393288 NJK393288:NJN393288 NTG393288:NTJ393288 ODC393288:ODF393288 OMY393288:ONB393288 OWU393288:OWX393288 PGQ393288:PGT393288 PQM393288:PQP393288 QAI393288:QAL393288 QKE393288:QKH393288 QUA393288:QUD393288 RDW393288:RDZ393288 RNS393288:RNV393288 RXO393288:RXR393288 SHK393288:SHN393288 SRG393288:SRJ393288 TBC393288:TBF393288 TKY393288:TLB393288 TUU393288:TUX393288 UEQ393288:UET393288 UOM393288:UOP393288 UYI393288:UYL393288 VIE393288:VIH393288 VSA393288:VSD393288 WBW393288:WBZ393288 WLS393288:WLV393288 WVO393288:WVR393288 G458824:J458824 JC458824:JF458824 SY458824:TB458824 ACU458824:ACX458824 AMQ458824:AMT458824 AWM458824:AWP458824 BGI458824:BGL458824 BQE458824:BQH458824 CAA458824:CAD458824 CJW458824:CJZ458824 CTS458824:CTV458824 DDO458824:DDR458824 DNK458824:DNN458824 DXG458824:DXJ458824 EHC458824:EHF458824 EQY458824:ERB458824 FAU458824:FAX458824 FKQ458824:FKT458824 FUM458824:FUP458824 GEI458824:GEL458824 GOE458824:GOH458824 GYA458824:GYD458824 HHW458824:HHZ458824 HRS458824:HRV458824 IBO458824:IBR458824 ILK458824:ILN458824 IVG458824:IVJ458824 JFC458824:JFF458824 JOY458824:JPB458824 JYU458824:JYX458824 KIQ458824:KIT458824 KSM458824:KSP458824 LCI458824:LCL458824 LME458824:LMH458824 LWA458824:LWD458824 MFW458824:MFZ458824 MPS458824:MPV458824 MZO458824:MZR458824 NJK458824:NJN458824 NTG458824:NTJ458824 ODC458824:ODF458824 OMY458824:ONB458824 OWU458824:OWX458824 PGQ458824:PGT458824 PQM458824:PQP458824 QAI458824:QAL458824 QKE458824:QKH458824 QUA458824:QUD458824 RDW458824:RDZ458824 RNS458824:RNV458824 RXO458824:RXR458824 SHK458824:SHN458824 SRG458824:SRJ458824 TBC458824:TBF458824 TKY458824:TLB458824 TUU458824:TUX458824 UEQ458824:UET458824 UOM458824:UOP458824 UYI458824:UYL458824 VIE458824:VIH458824 VSA458824:VSD458824 WBW458824:WBZ458824 WLS458824:WLV458824 WVO458824:WVR458824 G524360:J524360 JC524360:JF524360 SY524360:TB524360 ACU524360:ACX524360 AMQ524360:AMT524360 AWM524360:AWP524360 BGI524360:BGL524360 BQE524360:BQH524360 CAA524360:CAD524360 CJW524360:CJZ524360 CTS524360:CTV524360 DDO524360:DDR524360 DNK524360:DNN524360 DXG524360:DXJ524360 EHC524360:EHF524360 EQY524360:ERB524360 FAU524360:FAX524360 FKQ524360:FKT524360 FUM524360:FUP524360 GEI524360:GEL524360 GOE524360:GOH524360 GYA524360:GYD524360 HHW524360:HHZ524360 HRS524360:HRV524360 IBO524360:IBR524360 ILK524360:ILN524360 IVG524360:IVJ524360 JFC524360:JFF524360 JOY524360:JPB524360 JYU524360:JYX524360 KIQ524360:KIT524360 KSM524360:KSP524360 LCI524360:LCL524360 LME524360:LMH524360 LWA524360:LWD524360 MFW524360:MFZ524360 MPS524360:MPV524360 MZO524360:MZR524360 NJK524360:NJN524360 NTG524360:NTJ524360 ODC524360:ODF524360 OMY524360:ONB524360 OWU524360:OWX524360 PGQ524360:PGT524360 PQM524360:PQP524360 QAI524360:QAL524360 QKE524360:QKH524360 QUA524360:QUD524360 RDW524360:RDZ524360 RNS524360:RNV524360 RXO524360:RXR524360 SHK524360:SHN524360 SRG524360:SRJ524360 TBC524360:TBF524360 TKY524360:TLB524360 TUU524360:TUX524360 UEQ524360:UET524360 UOM524360:UOP524360 UYI524360:UYL524360 VIE524360:VIH524360 VSA524360:VSD524360 WBW524360:WBZ524360 WLS524360:WLV524360 WVO524360:WVR524360 G589896:J589896 JC589896:JF589896 SY589896:TB589896 ACU589896:ACX589896 AMQ589896:AMT589896 AWM589896:AWP589896 BGI589896:BGL589896 BQE589896:BQH589896 CAA589896:CAD589896 CJW589896:CJZ589896 CTS589896:CTV589896 DDO589896:DDR589896 DNK589896:DNN589896 DXG589896:DXJ589896 EHC589896:EHF589896 EQY589896:ERB589896 FAU589896:FAX589896 FKQ589896:FKT589896 FUM589896:FUP589896 GEI589896:GEL589896 GOE589896:GOH589896 GYA589896:GYD589896 HHW589896:HHZ589896 HRS589896:HRV589896 IBO589896:IBR589896 ILK589896:ILN589896 IVG589896:IVJ589896 JFC589896:JFF589896 JOY589896:JPB589896 JYU589896:JYX589896 KIQ589896:KIT589896 KSM589896:KSP589896 LCI589896:LCL589896 LME589896:LMH589896 LWA589896:LWD589896 MFW589896:MFZ589896 MPS589896:MPV589896 MZO589896:MZR589896 NJK589896:NJN589896 NTG589896:NTJ589896 ODC589896:ODF589896 OMY589896:ONB589896 OWU589896:OWX589896 PGQ589896:PGT589896 PQM589896:PQP589896 QAI589896:QAL589896 QKE589896:QKH589896 QUA589896:QUD589896 RDW589896:RDZ589896 RNS589896:RNV589896 RXO589896:RXR589896 SHK589896:SHN589896 SRG589896:SRJ589896 TBC589896:TBF589896 TKY589896:TLB589896 TUU589896:TUX589896 UEQ589896:UET589896 UOM589896:UOP589896 UYI589896:UYL589896 VIE589896:VIH589896 VSA589896:VSD589896 WBW589896:WBZ589896 WLS589896:WLV589896 WVO589896:WVR589896 G655432:J655432 JC655432:JF655432 SY655432:TB655432 ACU655432:ACX655432 AMQ655432:AMT655432 AWM655432:AWP655432 BGI655432:BGL655432 BQE655432:BQH655432 CAA655432:CAD655432 CJW655432:CJZ655432 CTS655432:CTV655432 DDO655432:DDR655432 DNK655432:DNN655432 DXG655432:DXJ655432 EHC655432:EHF655432 EQY655432:ERB655432 FAU655432:FAX655432 FKQ655432:FKT655432 FUM655432:FUP655432 GEI655432:GEL655432 GOE655432:GOH655432 GYA655432:GYD655432 HHW655432:HHZ655432 HRS655432:HRV655432 IBO655432:IBR655432 ILK655432:ILN655432 IVG655432:IVJ655432 JFC655432:JFF655432 JOY655432:JPB655432 JYU655432:JYX655432 KIQ655432:KIT655432 KSM655432:KSP655432 LCI655432:LCL655432 LME655432:LMH655432 LWA655432:LWD655432 MFW655432:MFZ655432 MPS655432:MPV655432 MZO655432:MZR655432 NJK655432:NJN655432 NTG655432:NTJ655432 ODC655432:ODF655432 OMY655432:ONB655432 OWU655432:OWX655432 PGQ655432:PGT655432 PQM655432:PQP655432 QAI655432:QAL655432 QKE655432:QKH655432 QUA655432:QUD655432 RDW655432:RDZ655432 RNS655432:RNV655432 RXO655432:RXR655432 SHK655432:SHN655432 SRG655432:SRJ655432 TBC655432:TBF655432 TKY655432:TLB655432 TUU655432:TUX655432 UEQ655432:UET655432 UOM655432:UOP655432 UYI655432:UYL655432 VIE655432:VIH655432 VSA655432:VSD655432 WBW655432:WBZ655432 WLS655432:WLV655432 WVO655432:WVR655432 G720968:J720968 JC720968:JF720968 SY720968:TB720968 ACU720968:ACX720968 AMQ720968:AMT720968 AWM720968:AWP720968 BGI720968:BGL720968 BQE720968:BQH720968 CAA720968:CAD720968 CJW720968:CJZ720968 CTS720968:CTV720968 DDO720968:DDR720968 DNK720968:DNN720968 DXG720968:DXJ720968 EHC720968:EHF720968 EQY720968:ERB720968 FAU720968:FAX720968 FKQ720968:FKT720968 FUM720968:FUP720968 GEI720968:GEL720968 GOE720968:GOH720968 GYA720968:GYD720968 HHW720968:HHZ720968 HRS720968:HRV720968 IBO720968:IBR720968 ILK720968:ILN720968 IVG720968:IVJ720968 JFC720968:JFF720968 JOY720968:JPB720968 JYU720968:JYX720968 KIQ720968:KIT720968 KSM720968:KSP720968 LCI720968:LCL720968 LME720968:LMH720968 LWA720968:LWD720968 MFW720968:MFZ720968 MPS720968:MPV720968 MZO720968:MZR720968 NJK720968:NJN720968 NTG720968:NTJ720968 ODC720968:ODF720968 OMY720968:ONB720968 OWU720968:OWX720968 PGQ720968:PGT720968 PQM720968:PQP720968 QAI720968:QAL720968 QKE720968:QKH720968 QUA720968:QUD720968 RDW720968:RDZ720968 RNS720968:RNV720968 RXO720968:RXR720968 SHK720968:SHN720968 SRG720968:SRJ720968 TBC720968:TBF720968 TKY720968:TLB720968 TUU720968:TUX720968 UEQ720968:UET720968 UOM720968:UOP720968 UYI720968:UYL720968 VIE720968:VIH720968 VSA720968:VSD720968 WBW720968:WBZ720968 WLS720968:WLV720968 WVO720968:WVR720968 G786504:J786504 JC786504:JF786504 SY786504:TB786504 ACU786504:ACX786504 AMQ786504:AMT786504 AWM786504:AWP786504 BGI786504:BGL786504 BQE786504:BQH786504 CAA786504:CAD786504 CJW786504:CJZ786504 CTS786504:CTV786504 DDO786504:DDR786504 DNK786504:DNN786504 DXG786504:DXJ786504 EHC786504:EHF786504 EQY786504:ERB786504 FAU786504:FAX786504 FKQ786504:FKT786504 FUM786504:FUP786504 GEI786504:GEL786504 GOE786504:GOH786504 GYA786504:GYD786504 HHW786504:HHZ786504 HRS786504:HRV786504 IBO786504:IBR786504 ILK786504:ILN786504 IVG786504:IVJ786504 JFC786504:JFF786504 JOY786504:JPB786504 JYU786504:JYX786504 KIQ786504:KIT786504 KSM786504:KSP786504 LCI786504:LCL786504 LME786504:LMH786504 LWA786504:LWD786504 MFW786504:MFZ786504 MPS786504:MPV786504 MZO786504:MZR786504 NJK786504:NJN786504 NTG786504:NTJ786504 ODC786504:ODF786504 OMY786504:ONB786504 OWU786504:OWX786504 PGQ786504:PGT786504 PQM786504:PQP786504 QAI786504:QAL786504 QKE786504:QKH786504 QUA786504:QUD786504 RDW786504:RDZ786504 RNS786504:RNV786504 RXO786504:RXR786504 SHK786504:SHN786504 SRG786504:SRJ786504 TBC786504:TBF786504 TKY786504:TLB786504 TUU786504:TUX786504 UEQ786504:UET786504 UOM786504:UOP786504 UYI786504:UYL786504 VIE786504:VIH786504 VSA786504:VSD786504 WBW786504:WBZ786504 WLS786504:WLV786504 WVO786504:WVR786504 G852040:J852040 JC852040:JF852040 SY852040:TB852040 ACU852040:ACX852040 AMQ852040:AMT852040 AWM852040:AWP852040 BGI852040:BGL852040 BQE852040:BQH852040 CAA852040:CAD852040 CJW852040:CJZ852040 CTS852040:CTV852040 DDO852040:DDR852040 DNK852040:DNN852040 DXG852040:DXJ852040 EHC852040:EHF852040 EQY852040:ERB852040 FAU852040:FAX852040 FKQ852040:FKT852040 FUM852040:FUP852040 GEI852040:GEL852040 GOE852040:GOH852040 GYA852040:GYD852040 HHW852040:HHZ852040 HRS852040:HRV852040 IBO852040:IBR852040 ILK852040:ILN852040 IVG852040:IVJ852040 JFC852040:JFF852040 JOY852040:JPB852040 JYU852040:JYX852040 KIQ852040:KIT852040 KSM852040:KSP852040 LCI852040:LCL852040 LME852040:LMH852040 LWA852040:LWD852040 MFW852040:MFZ852040 MPS852040:MPV852040 MZO852040:MZR852040 NJK852040:NJN852040 NTG852040:NTJ852040 ODC852040:ODF852040 OMY852040:ONB852040 OWU852040:OWX852040 PGQ852040:PGT852040 PQM852040:PQP852040 QAI852040:QAL852040 QKE852040:QKH852040 QUA852040:QUD852040 RDW852040:RDZ852040 RNS852040:RNV852040 RXO852040:RXR852040 SHK852040:SHN852040 SRG852040:SRJ852040 TBC852040:TBF852040 TKY852040:TLB852040 TUU852040:TUX852040 UEQ852040:UET852040 UOM852040:UOP852040 UYI852040:UYL852040 VIE852040:VIH852040 VSA852040:VSD852040 WBW852040:WBZ852040 WLS852040:WLV852040 WVO852040:WVR852040 G917576:J917576 JC917576:JF917576 SY917576:TB917576 ACU917576:ACX917576 AMQ917576:AMT917576 AWM917576:AWP917576 BGI917576:BGL917576 BQE917576:BQH917576 CAA917576:CAD917576 CJW917576:CJZ917576 CTS917576:CTV917576 DDO917576:DDR917576 DNK917576:DNN917576 DXG917576:DXJ917576 EHC917576:EHF917576 EQY917576:ERB917576 FAU917576:FAX917576 FKQ917576:FKT917576 FUM917576:FUP917576 GEI917576:GEL917576 GOE917576:GOH917576 GYA917576:GYD917576 HHW917576:HHZ917576 HRS917576:HRV917576 IBO917576:IBR917576 ILK917576:ILN917576 IVG917576:IVJ917576 JFC917576:JFF917576 JOY917576:JPB917576 JYU917576:JYX917576 KIQ917576:KIT917576 KSM917576:KSP917576 LCI917576:LCL917576 LME917576:LMH917576 LWA917576:LWD917576 MFW917576:MFZ917576 MPS917576:MPV917576 MZO917576:MZR917576 NJK917576:NJN917576 NTG917576:NTJ917576 ODC917576:ODF917576 OMY917576:ONB917576 OWU917576:OWX917576 PGQ917576:PGT917576 PQM917576:PQP917576 QAI917576:QAL917576 QKE917576:QKH917576 QUA917576:QUD917576 RDW917576:RDZ917576 RNS917576:RNV917576 RXO917576:RXR917576 SHK917576:SHN917576 SRG917576:SRJ917576 TBC917576:TBF917576 TKY917576:TLB917576 TUU917576:TUX917576 UEQ917576:UET917576 UOM917576:UOP917576 UYI917576:UYL917576 VIE917576:VIH917576 VSA917576:VSD917576 WBW917576:WBZ917576 WLS917576:WLV917576 WVO917576:WVR917576 G983112:J983112 JC983112:JF983112 SY983112:TB983112 ACU983112:ACX983112 AMQ983112:AMT983112 AWM983112:AWP983112 BGI983112:BGL983112 BQE983112:BQH983112 CAA983112:CAD983112 CJW983112:CJZ983112 CTS983112:CTV983112 DDO983112:DDR983112 DNK983112:DNN983112 DXG983112:DXJ983112 EHC983112:EHF983112 EQY983112:ERB983112 FAU983112:FAX983112 FKQ983112:FKT983112 FUM983112:FUP983112 GEI983112:GEL983112 GOE983112:GOH983112 GYA983112:GYD983112 HHW983112:HHZ983112 HRS983112:HRV983112 IBO983112:IBR983112 ILK983112:ILN983112 IVG983112:IVJ983112 JFC983112:JFF983112 JOY983112:JPB983112 JYU983112:JYX983112 KIQ983112:KIT983112 KSM983112:KSP983112 LCI983112:LCL983112 LME983112:LMH983112 LWA983112:LWD983112 MFW983112:MFZ983112 MPS983112:MPV983112 MZO983112:MZR983112 NJK983112:NJN983112 NTG983112:NTJ983112 ODC983112:ODF983112 OMY983112:ONB983112 OWU983112:OWX983112 PGQ983112:PGT983112 PQM983112:PQP983112 QAI983112:QAL983112 QKE983112:QKH983112 QUA983112:QUD983112 RDW983112:RDZ983112 RNS983112:RNV983112 RXO983112:RXR983112 SHK983112:SHN983112 SRG983112:SRJ983112 TBC983112:TBF983112 TKY983112:TLB983112 TUU983112:TUX983112 UEQ983112:UET983112 UOM983112:UOP983112 UYI983112:UYL983112 VIE983112:VIH983112 VSA983112:VSD983112 WBW983112:WBZ983112 WLS983112:WLV983112 WVO983112:WVR983112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G65609 JC65609 SY65609 ACU65609 AMQ65609 AWM65609 BGI65609 BQE65609 CAA65609 CJW65609 CTS65609 DDO65609 DNK65609 DXG65609 EHC65609 EQY65609 FAU65609 FKQ65609 FUM65609 GEI65609 GOE65609 GYA65609 HHW65609 HRS65609 IBO65609 ILK65609 IVG65609 JFC65609 JOY65609 JYU65609 KIQ65609 KSM65609 LCI65609 LME65609 LWA65609 MFW65609 MPS65609 MZO65609 NJK65609 NTG65609 ODC65609 OMY65609 OWU65609 PGQ65609 PQM65609 QAI65609 QKE65609 QUA65609 RDW65609 RNS65609 RXO65609 SHK65609 SRG65609 TBC65609 TKY65609 TUU65609 UEQ65609 UOM65609 UYI65609 VIE65609 VSA65609 WBW65609 WLS65609 WVO65609 G131145 JC131145 SY131145 ACU131145 AMQ131145 AWM131145 BGI131145 BQE131145 CAA131145 CJW131145 CTS131145 DDO131145 DNK131145 DXG131145 EHC131145 EQY131145 FAU131145 FKQ131145 FUM131145 GEI131145 GOE131145 GYA131145 HHW131145 HRS131145 IBO131145 ILK131145 IVG131145 JFC131145 JOY131145 JYU131145 KIQ131145 KSM131145 LCI131145 LME131145 LWA131145 MFW131145 MPS131145 MZO131145 NJK131145 NTG131145 ODC131145 OMY131145 OWU131145 PGQ131145 PQM131145 QAI131145 QKE131145 QUA131145 RDW131145 RNS131145 RXO131145 SHK131145 SRG131145 TBC131145 TKY131145 TUU131145 UEQ131145 UOM131145 UYI131145 VIE131145 VSA131145 WBW131145 WLS131145 WVO131145 G196681 JC196681 SY196681 ACU196681 AMQ196681 AWM196681 BGI196681 BQE196681 CAA196681 CJW196681 CTS196681 DDO196681 DNK196681 DXG196681 EHC196681 EQY196681 FAU196681 FKQ196681 FUM196681 GEI196681 GOE196681 GYA196681 HHW196681 HRS196681 IBO196681 ILK196681 IVG196681 JFC196681 JOY196681 JYU196681 KIQ196681 KSM196681 LCI196681 LME196681 LWA196681 MFW196681 MPS196681 MZO196681 NJK196681 NTG196681 ODC196681 OMY196681 OWU196681 PGQ196681 PQM196681 QAI196681 QKE196681 QUA196681 RDW196681 RNS196681 RXO196681 SHK196681 SRG196681 TBC196681 TKY196681 TUU196681 UEQ196681 UOM196681 UYI196681 VIE196681 VSA196681 WBW196681 WLS196681 WVO196681 G262217 JC262217 SY262217 ACU262217 AMQ262217 AWM262217 BGI262217 BQE262217 CAA262217 CJW262217 CTS262217 DDO262217 DNK262217 DXG262217 EHC262217 EQY262217 FAU262217 FKQ262217 FUM262217 GEI262217 GOE262217 GYA262217 HHW262217 HRS262217 IBO262217 ILK262217 IVG262217 JFC262217 JOY262217 JYU262217 KIQ262217 KSM262217 LCI262217 LME262217 LWA262217 MFW262217 MPS262217 MZO262217 NJK262217 NTG262217 ODC262217 OMY262217 OWU262217 PGQ262217 PQM262217 QAI262217 QKE262217 QUA262217 RDW262217 RNS262217 RXO262217 SHK262217 SRG262217 TBC262217 TKY262217 TUU262217 UEQ262217 UOM262217 UYI262217 VIE262217 VSA262217 WBW262217 WLS262217 WVO262217 G327753 JC327753 SY327753 ACU327753 AMQ327753 AWM327753 BGI327753 BQE327753 CAA327753 CJW327753 CTS327753 DDO327753 DNK327753 DXG327753 EHC327753 EQY327753 FAU327753 FKQ327753 FUM327753 GEI327753 GOE327753 GYA327753 HHW327753 HRS327753 IBO327753 ILK327753 IVG327753 JFC327753 JOY327753 JYU327753 KIQ327753 KSM327753 LCI327753 LME327753 LWA327753 MFW327753 MPS327753 MZO327753 NJK327753 NTG327753 ODC327753 OMY327753 OWU327753 PGQ327753 PQM327753 QAI327753 QKE327753 QUA327753 RDW327753 RNS327753 RXO327753 SHK327753 SRG327753 TBC327753 TKY327753 TUU327753 UEQ327753 UOM327753 UYI327753 VIE327753 VSA327753 WBW327753 WLS327753 WVO327753 G393289 JC393289 SY393289 ACU393289 AMQ393289 AWM393289 BGI393289 BQE393289 CAA393289 CJW393289 CTS393289 DDO393289 DNK393289 DXG393289 EHC393289 EQY393289 FAU393289 FKQ393289 FUM393289 GEI393289 GOE393289 GYA393289 HHW393289 HRS393289 IBO393289 ILK393289 IVG393289 JFC393289 JOY393289 JYU393289 KIQ393289 KSM393289 LCI393289 LME393289 LWA393289 MFW393289 MPS393289 MZO393289 NJK393289 NTG393289 ODC393289 OMY393289 OWU393289 PGQ393289 PQM393289 QAI393289 QKE393289 QUA393289 RDW393289 RNS393289 RXO393289 SHK393289 SRG393289 TBC393289 TKY393289 TUU393289 UEQ393289 UOM393289 UYI393289 VIE393289 VSA393289 WBW393289 WLS393289 WVO393289 G458825 JC458825 SY458825 ACU458825 AMQ458825 AWM458825 BGI458825 BQE458825 CAA458825 CJW458825 CTS458825 DDO458825 DNK458825 DXG458825 EHC458825 EQY458825 FAU458825 FKQ458825 FUM458825 GEI458825 GOE458825 GYA458825 HHW458825 HRS458825 IBO458825 ILK458825 IVG458825 JFC458825 JOY458825 JYU458825 KIQ458825 KSM458825 LCI458825 LME458825 LWA458825 MFW458825 MPS458825 MZO458825 NJK458825 NTG458825 ODC458825 OMY458825 OWU458825 PGQ458825 PQM458825 QAI458825 QKE458825 QUA458825 RDW458825 RNS458825 RXO458825 SHK458825 SRG458825 TBC458825 TKY458825 TUU458825 UEQ458825 UOM458825 UYI458825 VIE458825 VSA458825 WBW458825 WLS458825 WVO458825 G524361 JC524361 SY524361 ACU524361 AMQ524361 AWM524361 BGI524361 BQE524361 CAA524361 CJW524361 CTS524361 DDO524361 DNK524361 DXG524361 EHC524361 EQY524361 FAU524361 FKQ524361 FUM524361 GEI524361 GOE524361 GYA524361 HHW524361 HRS524361 IBO524361 ILK524361 IVG524361 JFC524361 JOY524361 JYU524361 KIQ524361 KSM524361 LCI524361 LME524361 LWA524361 MFW524361 MPS524361 MZO524361 NJK524361 NTG524361 ODC524361 OMY524361 OWU524361 PGQ524361 PQM524361 QAI524361 QKE524361 QUA524361 RDW524361 RNS524361 RXO524361 SHK524361 SRG524361 TBC524361 TKY524361 TUU524361 UEQ524361 UOM524361 UYI524361 VIE524361 VSA524361 WBW524361 WLS524361 WVO524361 G589897 JC589897 SY589897 ACU589897 AMQ589897 AWM589897 BGI589897 BQE589897 CAA589897 CJW589897 CTS589897 DDO589897 DNK589897 DXG589897 EHC589897 EQY589897 FAU589897 FKQ589897 FUM589897 GEI589897 GOE589897 GYA589897 HHW589897 HRS589897 IBO589897 ILK589897 IVG589897 JFC589897 JOY589897 JYU589897 KIQ589897 KSM589897 LCI589897 LME589897 LWA589897 MFW589897 MPS589897 MZO589897 NJK589897 NTG589897 ODC589897 OMY589897 OWU589897 PGQ589897 PQM589897 QAI589897 QKE589897 QUA589897 RDW589897 RNS589897 RXO589897 SHK589897 SRG589897 TBC589897 TKY589897 TUU589897 UEQ589897 UOM589897 UYI589897 VIE589897 VSA589897 WBW589897 WLS589897 WVO589897 G655433 JC655433 SY655433 ACU655433 AMQ655433 AWM655433 BGI655433 BQE655433 CAA655433 CJW655433 CTS655433 DDO655433 DNK655433 DXG655433 EHC655433 EQY655433 FAU655433 FKQ655433 FUM655433 GEI655433 GOE655433 GYA655433 HHW655433 HRS655433 IBO655433 ILK655433 IVG655433 JFC655433 JOY655433 JYU655433 KIQ655433 KSM655433 LCI655433 LME655433 LWA655433 MFW655433 MPS655433 MZO655433 NJK655433 NTG655433 ODC655433 OMY655433 OWU655433 PGQ655433 PQM655433 QAI655433 QKE655433 QUA655433 RDW655433 RNS655433 RXO655433 SHK655433 SRG655433 TBC655433 TKY655433 TUU655433 UEQ655433 UOM655433 UYI655433 VIE655433 VSA655433 WBW655433 WLS655433 WVO655433 G720969 JC720969 SY720969 ACU720969 AMQ720969 AWM720969 BGI720969 BQE720969 CAA720969 CJW720969 CTS720969 DDO720969 DNK720969 DXG720969 EHC720969 EQY720969 FAU720969 FKQ720969 FUM720969 GEI720969 GOE720969 GYA720969 HHW720969 HRS720969 IBO720969 ILK720969 IVG720969 JFC720969 JOY720969 JYU720969 KIQ720969 KSM720969 LCI720969 LME720969 LWA720969 MFW720969 MPS720969 MZO720969 NJK720969 NTG720969 ODC720969 OMY720969 OWU720969 PGQ720969 PQM720969 QAI720969 QKE720969 QUA720969 RDW720969 RNS720969 RXO720969 SHK720969 SRG720969 TBC720969 TKY720969 TUU720969 UEQ720969 UOM720969 UYI720969 VIE720969 VSA720969 WBW720969 WLS720969 WVO720969 G786505 JC786505 SY786505 ACU786505 AMQ786505 AWM786505 BGI786505 BQE786505 CAA786505 CJW786505 CTS786505 DDO786505 DNK786505 DXG786505 EHC786505 EQY786505 FAU786505 FKQ786505 FUM786505 GEI786505 GOE786505 GYA786505 HHW786505 HRS786505 IBO786505 ILK786505 IVG786505 JFC786505 JOY786505 JYU786505 KIQ786505 KSM786505 LCI786505 LME786505 LWA786505 MFW786505 MPS786505 MZO786505 NJK786505 NTG786505 ODC786505 OMY786505 OWU786505 PGQ786505 PQM786505 QAI786505 QKE786505 QUA786505 RDW786505 RNS786505 RXO786505 SHK786505 SRG786505 TBC786505 TKY786505 TUU786505 UEQ786505 UOM786505 UYI786505 VIE786505 VSA786505 WBW786505 WLS786505 WVO786505 G852041 JC852041 SY852041 ACU852041 AMQ852041 AWM852041 BGI852041 BQE852041 CAA852041 CJW852041 CTS852041 DDO852041 DNK852041 DXG852041 EHC852041 EQY852041 FAU852041 FKQ852041 FUM852041 GEI852041 GOE852041 GYA852041 HHW852041 HRS852041 IBO852041 ILK852041 IVG852041 JFC852041 JOY852041 JYU852041 KIQ852041 KSM852041 LCI852041 LME852041 LWA852041 MFW852041 MPS852041 MZO852041 NJK852041 NTG852041 ODC852041 OMY852041 OWU852041 PGQ852041 PQM852041 QAI852041 QKE852041 QUA852041 RDW852041 RNS852041 RXO852041 SHK852041 SRG852041 TBC852041 TKY852041 TUU852041 UEQ852041 UOM852041 UYI852041 VIE852041 VSA852041 WBW852041 WLS852041 WVO852041 G917577 JC917577 SY917577 ACU917577 AMQ917577 AWM917577 BGI917577 BQE917577 CAA917577 CJW917577 CTS917577 DDO917577 DNK917577 DXG917577 EHC917577 EQY917577 FAU917577 FKQ917577 FUM917577 GEI917577 GOE917577 GYA917577 HHW917577 HRS917577 IBO917577 ILK917577 IVG917577 JFC917577 JOY917577 JYU917577 KIQ917577 KSM917577 LCI917577 LME917577 LWA917577 MFW917577 MPS917577 MZO917577 NJK917577 NTG917577 ODC917577 OMY917577 OWU917577 PGQ917577 PQM917577 QAI917577 QKE917577 QUA917577 RDW917577 RNS917577 RXO917577 SHK917577 SRG917577 TBC917577 TKY917577 TUU917577 UEQ917577 UOM917577 UYI917577 VIE917577 VSA917577 WBW917577 WLS917577 WVO917577 G983113 JC983113 SY983113 ACU983113 AMQ983113 AWM983113 BGI983113 BQE983113 CAA983113 CJW983113 CTS983113 DDO983113 DNK983113 DXG983113 EHC983113 EQY983113 FAU983113 FKQ983113 FUM983113 GEI983113 GOE983113 GYA983113 HHW983113 HRS983113 IBO983113 ILK983113 IVG983113 JFC983113 JOY983113 JYU983113 KIQ983113 KSM983113 LCI983113 LME983113 LWA983113 MFW983113 MPS983113 MZO983113 NJK983113 NTG983113 ODC983113 OMY983113 OWU983113 PGQ983113 PQM983113 QAI983113 QKE983113 QUA983113 RDW983113 RNS983113 RXO983113 SHK983113 SRG983113 TBC983113 TKY983113 TUU983113 UEQ983113 UOM983113 UYI983113 VIE983113 VSA983113 WBW983113 WLS983113 WVO983113 G65610:J65612 JC65610:JF65612 SY65610:TB65612 ACU65610:ACX65612 AMQ65610:AMT65612 AWM65610:AWP65612 BGI65610:BGL65612 BQE65610:BQH65612 CAA65610:CAD65612 CJW65610:CJZ65612 CTS65610:CTV65612 DDO65610:DDR65612 DNK65610:DNN65612 DXG65610:DXJ65612 EHC65610:EHF65612 EQY65610:ERB65612 FAU65610:FAX65612 FKQ65610:FKT65612 FUM65610:FUP65612 GEI65610:GEL65612 GOE65610:GOH65612 GYA65610:GYD65612 HHW65610:HHZ65612 HRS65610:HRV65612 IBO65610:IBR65612 ILK65610:ILN65612 IVG65610:IVJ65612 JFC65610:JFF65612 JOY65610:JPB65612 JYU65610:JYX65612 KIQ65610:KIT65612 KSM65610:KSP65612 LCI65610:LCL65612 LME65610:LMH65612 LWA65610:LWD65612 MFW65610:MFZ65612 MPS65610:MPV65612 MZO65610:MZR65612 NJK65610:NJN65612 NTG65610:NTJ65612 ODC65610:ODF65612 OMY65610:ONB65612 OWU65610:OWX65612 PGQ65610:PGT65612 PQM65610:PQP65612 QAI65610:QAL65612 QKE65610:QKH65612 QUA65610:QUD65612 RDW65610:RDZ65612 RNS65610:RNV65612 RXO65610:RXR65612 SHK65610:SHN65612 SRG65610:SRJ65612 TBC65610:TBF65612 TKY65610:TLB65612 TUU65610:TUX65612 UEQ65610:UET65612 UOM65610:UOP65612 UYI65610:UYL65612 VIE65610:VIH65612 VSA65610:VSD65612 WBW65610:WBZ65612 WLS65610:WLV65612 WVO65610:WVR65612 G131146:J131148 JC131146:JF131148 SY131146:TB131148 ACU131146:ACX131148 AMQ131146:AMT131148 AWM131146:AWP131148 BGI131146:BGL131148 BQE131146:BQH131148 CAA131146:CAD131148 CJW131146:CJZ131148 CTS131146:CTV131148 DDO131146:DDR131148 DNK131146:DNN131148 DXG131146:DXJ131148 EHC131146:EHF131148 EQY131146:ERB131148 FAU131146:FAX131148 FKQ131146:FKT131148 FUM131146:FUP131148 GEI131146:GEL131148 GOE131146:GOH131148 GYA131146:GYD131148 HHW131146:HHZ131148 HRS131146:HRV131148 IBO131146:IBR131148 ILK131146:ILN131148 IVG131146:IVJ131148 JFC131146:JFF131148 JOY131146:JPB131148 JYU131146:JYX131148 KIQ131146:KIT131148 KSM131146:KSP131148 LCI131146:LCL131148 LME131146:LMH131148 LWA131146:LWD131148 MFW131146:MFZ131148 MPS131146:MPV131148 MZO131146:MZR131148 NJK131146:NJN131148 NTG131146:NTJ131148 ODC131146:ODF131148 OMY131146:ONB131148 OWU131146:OWX131148 PGQ131146:PGT131148 PQM131146:PQP131148 QAI131146:QAL131148 QKE131146:QKH131148 QUA131146:QUD131148 RDW131146:RDZ131148 RNS131146:RNV131148 RXO131146:RXR131148 SHK131146:SHN131148 SRG131146:SRJ131148 TBC131146:TBF131148 TKY131146:TLB131148 TUU131146:TUX131148 UEQ131146:UET131148 UOM131146:UOP131148 UYI131146:UYL131148 VIE131146:VIH131148 VSA131146:VSD131148 WBW131146:WBZ131148 WLS131146:WLV131148 WVO131146:WVR131148 G196682:J196684 JC196682:JF196684 SY196682:TB196684 ACU196682:ACX196684 AMQ196682:AMT196684 AWM196682:AWP196684 BGI196682:BGL196684 BQE196682:BQH196684 CAA196682:CAD196684 CJW196682:CJZ196684 CTS196682:CTV196684 DDO196682:DDR196684 DNK196682:DNN196684 DXG196682:DXJ196684 EHC196682:EHF196684 EQY196682:ERB196684 FAU196682:FAX196684 FKQ196682:FKT196684 FUM196682:FUP196684 GEI196682:GEL196684 GOE196682:GOH196684 GYA196682:GYD196684 HHW196682:HHZ196684 HRS196682:HRV196684 IBO196682:IBR196684 ILK196682:ILN196684 IVG196682:IVJ196684 JFC196682:JFF196684 JOY196682:JPB196684 JYU196682:JYX196684 KIQ196682:KIT196684 KSM196682:KSP196684 LCI196682:LCL196684 LME196682:LMH196684 LWA196682:LWD196684 MFW196682:MFZ196684 MPS196682:MPV196684 MZO196682:MZR196684 NJK196682:NJN196684 NTG196682:NTJ196684 ODC196682:ODF196684 OMY196682:ONB196684 OWU196682:OWX196684 PGQ196682:PGT196684 PQM196682:PQP196684 QAI196682:QAL196684 QKE196682:QKH196684 QUA196682:QUD196684 RDW196682:RDZ196684 RNS196682:RNV196684 RXO196682:RXR196684 SHK196682:SHN196684 SRG196682:SRJ196684 TBC196682:TBF196684 TKY196682:TLB196684 TUU196682:TUX196684 UEQ196682:UET196684 UOM196682:UOP196684 UYI196682:UYL196684 VIE196682:VIH196684 VSA196682:VSD196684 WBW196682:WBZ196684 WLS196682:WLV196684 WVO196682:WVR196684 G262218:J262220 JC262218:JF262220 SY262218:TB262220 ACU262218:ACX262220 AMQ262218:AMT262220 AWM262218:AWP262220 BGI262218:BGL262220 BQE262218:BQH262220 CAA262218:CAD262220 CJW262218:CJZ262220 CTS262218:CTV262220 DDO262218:DDR262220 DNK262218:DNN262220 DXG262218:DXJ262220 EHC262218:EHF262220 EQY262218:ERB262220 FAU262218:FAX262220 FKQ262218:FKT262220 FUM262218:FUP262220 GEI262218:GEL262220 GOE262218:GOH262220 GYA262218:GYD262220 HHW262218:HHZ262220 HRS262218:HRV262220 IBO262218:IBR262220 ILK262218:ILN262220 IVG262218:IVJ262220 JFC262218:JFF262220 JOY262218:JPB262220 JYU262218:JYX262220 KIQ262218:KIT262220 KSM262218:KSP262220 LCI262218:LCL262220 LME262218:LMH262220 LWA262218:LWD262220 MFW262218:MFZ262220 MPS262218:MPV262220 MZO262218:MZR262220 NJK262218:NJN262220 NTG262218:NTJ262220 ODC262218:ODF262220 OMY262218:ONB262220 OWU262218:OWX262220 PGQ262218:PGT262220 PQM262218:PQP262220 QAI262218:QAL262220 QKE262218:QKH262220 QUA262218:QUD262220 RDW262218:RDZ262220 RNS262218:RNV262220 RXO262218:RXR262220 SHK262218:SHN262220 SRG262218:SRJ262220 TBC262218:TBF262220 TKY262218:TLB262220 TUU262218:TUX262220 UEQ262218:UET262220 UOM262218:UOP262220 UYI262218:UYL262220 VIE262218:VIH262220 VSA262218:VSD262220 WBW262218:WBZ262220 WLS262218:WLV262220 WVO262218:WVR262220 G327754:J327756 JC327754:JF327756 SY327754:TB327756 ACU327754:ACX327756 AMQ327754:AMT327756 AWM327754:AWP327756 BGI327754:BGL327756 BQE327754:BQH327756 CAA327754:CAD327756 CJW327754:CJZ327756 CTS327754:CTV327756 DDO327754:DDR327756 DNK327754:DNN327756 DXG327754:DXJ327756 EHC327754:EHF327756 EQY327754:ERB327756 FAU327754:FAX327756 FKQ327754:FKT327756 FUM327754:FUP327756 GEI327754:GEL327756 GOE327754:GOH327756 GYA327754:GYD327756 HHW327754:HHZ327756 HRS327754:HRV327756 IBO327754:IBR327756 ILK327754:ILN327756 IVG327754:IVJ327756 JFC327754:JFF327756 JOY327754:JPB327756 JYU327754:JYX327756 KIQ327754:KIT327756 KSM327754:KSP327756 LCI327754:LCL327756 LME327754:LMH327756 LWA327754:LWD327756 MFW327754:MFZ327756 MPS327754:MPV327756 MZO327754:MZR327756 NJK327754:NJN327756 NTG327754:NTJ327756 ODC327754:ODF327756 OMY327754:ONB327756 OWU327754:OWX327756 PGQ327754:PGT327756 PQM327754:PQP327756 QAI327754:QAL327756 QKE327754:QKH327756 QUA327754:QUD327756 RDW327754:RDZ327756 RNS327754:RNV327756 RXO327754:RXR327756 SHK327754:SHN327756 SRG327754:SRJ327756 TBC327754:TBF327756 TKY327754:TLB327756 TUU327754:TUX327756 UEQ327754:UET327756 UOM327754:UOP327756 UYI327754:UYL327756 VIE327754:VIH327756 VSA327754:VSD327756 WBW327754:WBZ327756 WLS327754:WLV327756 WVO327754:WVR327756 G393290:J393292 JC393290:JF393292 SY393290:TB393292 ACU393290:ACX393292 AMQ393290:AMT393292 AWM393290:AWP393292 BGI393290:BGL393292 BQE393290:BQH393292 CAA393290:CAD393292 CJW393290:CJZ393292 CTS393290:CTV393292 DDO393290:DDR393292 DNK393290:DNN393292 DXG393290:DXJ393292 EHC393290:EHF393292 EQY393290:ERB393292 FAU393290:FAX393292 FKQ393290:FKT393292 FUM393290:FUP393292 GEI393290:GEL393292 GOE393290:GOH393292 GYA393290:GYD393292 HHW393290:HHZ393292 HRS393290:HRV393292 IBO393290:IBR393292 ILK393290:ILN393292 IVG393290:IVJ393292 JFC393290:JFF393292 JOY393290:JPB393292 JYU393290:JYX393292 KIQ393290:KIT393292 KSM393290:KSP393292 LCI393290:LCL393292 LME393290:LMH393292 LWA393290:LWD393292 MFW393290:MFZ393292 MPS393290:MPV393292 MZO393290:MZR393292 NJK393290:NJN393292 NTG393290:NTJ393292 ODC393290:ODF393292 OMY393290:ONB393292 OWU393290:OWX393292 PGQ393290:PGT393292 PQM393290:PQP393292 QAI393290:QAL393292 QKE393290:QKH393292 QUA393290:QUD393292 RDW393290:RDZ393292 RNS393290:RNV393292 RXO393290:RXR393292 SHK393290:SHN393292 SRG393290:SRJ393292 TBC393290:TBF393292 TKY393290:TLB393292 TUU393290:TUX393292 UEQ393290:UET393292 UOM393290:UOP393292 UYI393290:UYL393292 VIE393290:VIH393292 VSA393290:VSD393292 WBW393290:WBZ393292 WLS393290:WLV393292 WVO393290:WVR393292 G458826:J458828 JC458826:JF458828 SY458826:TB458828 ACU458826:ACX458828 AMQ458826:AMT458828 AWM458826:AWP458828 BGI458826:BGL458828 BQE458826:BQH458828 CAA458826:CAD458828 CJW458826:CJZ458828 CTS458826:CTV458828 DDO458826:DDR458828 DNK458826:DNN458828 DXG458826:DXJ458828 EHC458826:EHF458828 EQY458826:ERB458828 FAU458826:FAX458828 FKQ458826:FKT458828 FUM458826:FUP458828 GEI458826:GEL458828 GOE458826:GOH458828 GYA458826:GYD458828 HHW458826:HHZ458828 HRS458826:HRV458828 IBO458826:IBR458828 ILK458826:ILN458828 IVG458826:IVJ458828 JFC458826:JFF458828 JOY458826:JPB458828 JYU458826:JYX458828 KIQ458826:KIT458828 KSM458826:KSP458828 LCI458826:LCL458828 LME458826:LMH458828 LWA458826:LWD458828 MFW458826:MFZ458828 MPS458826:MPV458828 MZO458826:MZR458828 NJK458826:NJN458828 NTG458826:NTJ458828 ODC458826:ODF458828 OMY458826:ONB458828 OWU458826:OWX458828 PGQ458826:PGT458828 PQM458826:PQP458828 QAI458826:QAL458828 QKE458826:QKH458828 QUA458826:QUD458828 RDW458826:RDZ458828 RNS458826:RNV458828 RXO458826:RXR458828 SHK458826:SHN458828 SRG458826:SRJ458828 TBC458826:TBF458828 TKY458826:TLB458828 TUU458826:TUX458828 UEQ458826:UET458828 UOM458826:UOP458828 UYI458826:UYL458828 VIE458826:VIH458828 VSA458826:VSD458828 WBW458826:WBZ458828 WLS458826:WLV458828 WVO458826:WVR458828 G524362:J524364 JC524362:JF524364 SY524362:TB524364 ACU524362:ACX524364 AMQ524362:AMT524364 AWM524362:AWP524364 BGI524362:BGL524364 BQE524362:BQH524364 CAA524362:CAD524364 CJW524362:CJZ524364 CTS524362:CTV524364 DDO524362:DDR524364 DNK524362:DNN524364 DXG524362:DXJ524364 EHC524362:EHF524364 EQY524362:ERB524364 FAU524362:FAX524364 FKQ524362:FKT524364 FUM524362:FUP524364 GEI524362:GEL524364 GOE524362:GOH524364 GYA524362:GYD524364 HHW524362:HHZ524364 HRS524362:HRV524364 IBO524362:IBR524364 ILK524362:ILN524364 IVG524362:IVJ524364 JFC524362:JFF524364 JOY524362:JPB524364 JYU524362:JYX524364 KIQ524362:KIT524364 KSM524362:KSP524364 LCI524362:LCL524364 LME524362:LMH524364 LWA524362:LWD524364 MFW524362:MFZ524364 MPS524362:MPV524364 MZO524362:MZR524364 NJK524362:NJN524364 NTG524362:NTJ524364 ODC524362:ODF524364 OMY524362:ONB524364 OWU524362:OWX524364 PGQ524362:PGT524364 PQM524362:PQP524364 QAI524362:QAL524364 QKE524362:QKH524364 QUA524362:QUD524364 RDW524362:RDZ524364 RNS524362:RNV524364 RXO524362:RXR524364 SHK524362:SHN524364 SRG524362:SRJ524364 TBC524362:TBF524364 TKY524362:TLB524364 TUU524362:TUX524364 UEQ524362:UET524364 UOM524362:UOP524364 UYI524362:UYL524364 VIE524362:VIH524364 VSA524362:VSD524364 WBW524362:WBZ524364 WLS524362:WLV524364 WVO524362:WVR524364 G589898:J589900 JC589898:JF589900 SY589898:TB589900 ACU589898:ACX589900 AMQ589898:AMT589900 AWM589898:AWP589900 BGI589898:BGL589900 BQE589898:BQH589900 CAA589898:CAD589900 CJW589898:CJZ589900 CTS589898:CTV589900 DDO589898:DDR589900 DNK589898:DNN589900 DXG589898:DXJ589900 EHC589898:EHF589900 EQY589898:ERB589900 FAU589898:FAX589900 FKQ589898:FKT589900 FUM589898:FUP589900 GEI589898:GEL589900 GOE589898:GOH589900 GYA589898:GYD589900 HHW589898:HHZ589900 HRS589898:HRV589900 IBO589898:IBR589900 ILK589898:ILN589900 IVG589898:IVJ589900 JFC589898:JFF589900 JOY589898:JPB589900 JYU589898:JYX589900 KIQ589898:KIT589900 KSM589898:KSP589900 LCI589898:LCL589900 LME589898:LMH589900 LWA589898:LWD589900 MFW589898:MFZ589900 MPS589898:MPV589900 MZO589898:MZR589900 NJK589898:NJN589900 NTG589898:NTJ589900 ODC589898:ODF589900 OMY589898:ONB589900 OWU589898:OWX589900 PGQ589898:PGT589900 PQM589898:PQP589900 QAI589898:QAL589900 QKE589898:QKH589900 QUA589898:QUD589900 RDW589898:RDZ589900 RNS589898:RNV589900 RXO589898:RXR589900 SHK589898:SHN589900 SRG589898:SRJ589900 TBC589898:TBF589900 TKY589898:TLB589900 TUU589898:TUX589900 UEQ589898:UET589900 UOM589898:UOP589900 UYI589898:UYL589900 VIE589898:VIH589900 VSA589898:VSD589900 WBW589898:WBZ589900 WLS589898:WLV589900 WVO589898:WVR589900 G655434:J655436 JC655434:JF655436 SY655434:TB655436 ACU655434:ACX655436 AMQ655434:AMT655436 AWM655434:AWP655436 BGI655434:BGL655436 BQE655434:BQH655436 CAA655434:CAD655436 CJW655434:CJZ655436 CTS655434:CTV655436 DDO655434:DDR655436 DNK655434:DNN655436 DXG655434:DXJ655436 EHC655434:EHF655436 EQY655434:ERB655436 FAU655434:FAX655436 FKQ655434:FKT655436 FUM655434:FUP655436 GEI655434:GEL655436 GOE655434:GOH655436 GYA655434:GYD655436 HHW655434:HHZ655436 HRS655434:HRV655436 IBO655434:IBR655436 ILK655434:ILN655436 IVG655434:IVJ655436 JFC655434:JFF655436 JOY655434:JPB655436 JYU655434:JYX655436 KIQ655434:KIT655436 KSM655434:KSP655436 LCI655434:LCL655436 LME655434:LMH655436 LWA655434:LWD655436 MFW655434:MFZ655436 MPS655434:MPV655436 MZO655434:MZR655436 NJK655434:NJN655436 NTG655434:NTJ655436 ODC655434:ODF655436 OMY655434:ONB655436 OWU655434:OWX655436 PGQ655434:PGT655436 PQM655434:PQP655436 QAI655434:QAL655436 QKE655434:QKH655436 QUA655434:QUD655436 RDW655434:RDZ655436 RNS655434:RNV655436 RXO655434:RXR655436 SHK655434:SHN655436 SRG655434:SRJ655436 TBC655434:TBF655436 TKY655434:TLB655436 TUU655434:TUX655436 UEQ655434:UET655436 UOM655434:UOP655436 UYI655434:UYL655436 VIE655434:VIH655436 VSA655434:VSD655436 WBW655434:WBZ655436 WLS655434:WLV655436 WVO655434:WVR655436 G720970:J720972 JC720970:JF720972 SY720970:TB720972 ACU720970:ACX720972 AMQ720970:AMT720972 AWM720970:AWP720972 BGI720970:BGL720972 BQE720970:BQH720972 CAA720970:CAD720972 CJW720970:CJZ720972 CTS720970:CTV720972 DDO720970:DDR720972 DNK720970:DNN720972 DXG720970:DXJ720972 EHC720970:EHF720972 EQY720970:ERB720972 FAU720970:FAX720972 FKQ720970:FKT720972 FUM720970:FUP720972 GEI720970:GEL720972 GOE720970:GOH720972 GYA720970:GYD720972 HHW720970:HHZ720972 HRS720970:HRV720972 IBO720970:IBR720972 ILK720970:ILN720972 IVG720970:IVJ720972 JFC720970:JFF720972 JOY720970:JPB720972 JYU720970:JYX720972 KIQ720970:KIT720972 KSM720970:KSP720972 LCI720970:LCL720972 LME720970:LMH720972 LWA720970:LWD720972 MFW720970:MFZ720972 MPS720970:MPV720972 MZO720970:MZR720972 NJK720970:NJN720972 NTG720970:NTJ720972 ODC720970:ODF720972 OMY720970:ONB720972 OWU720970:OWX720972 PGQ720970:PGT720972 PQM720970:PQP720972 QAI720970:QAL720972 QKE720970:QKH720972 QUA720970:QUD720972 RDW720970:RDZ720972 RNS720970:RNV720972 RXO720970:RXR720972 SHK720970:SHN720972 SRG720970:SRJ720972 TBC720970:TBF720972 TKY720970:TLB720972 TUU720970:TUX720972 UEQ720970:UET720972 UOM720970:UOP720972 UYI720970:UYL720972 VIE720970:VIH720972 VSA720970:VSD720972 WBW720970:WBZ720972 WLS720970:WLV720972 WVO720970:WVR720972 G786506:J786508 JC786506:JF786508 SY786506:TB786508 ACU786506:ACX786508 AMQ786506:AMT786508 AWM786506:AWP786508 BGI786506:BGL786508 BQE786506:BQH786508 CAA786506:CAD786508 CJW786506:CJZ786508 CTS786506:CTV786508 DDO786506:DDR786508 DNK786506:DNN786508 DXG786506:DXJ786508 EHC786506:EHF786508 EQY786506:ERB786508 FAU786506:FAX786508 FKQ786506:FKT786508 FUM786506:FUP786508 GEI786506:GEL786508 GOE786506:GOH786508 GYA786506:GYD786508 HHW786506:HHZ786508 HRS786506:HRV786508 IBO786506:IBR786508 ILK786506:ILN786508 IVG786506:IVJ786508 JFC786506:JFF786508 JOY786506:JPB786508 JYU786506:JYX786508 KIQ786506:KIT786508 KSM786506:KSP786508 LCI786506:LCL786508 LME786506:LMH786508 LWA786506:LWD786508 MFW786506:MFZ786508 MPS786506:MPV786508 MZO786506:MZR786508 NJK786506:NJN786508 NTG786506:NTJ786508 ODC786506:ODF786508 OMY786506:ONB786508 OWU786506:OWX786508 PGQ786506:PGT786508 PQM786506:PQP786508 QAI786506:QAL786508 QKE786506:QKH786508 QUA786506:QUD786508 RDW786506:RDZ786508 RNS786506:RNV786508 RXO786506:RXR786508 SHK786506:SHN786508 SRG786506:SRJ786508 TBC786506:TBF786508 TKY786506:TLB786508 TUU786506:TUX786508 UEQ786506:UET786508 UOM786506:UOP786508 UYI786506:UYL786508 VIE786506:VIH786508 VSA786506:VSD786508 WBW786506:WBZ786508 WLS786506:WLV786508 WVO786506:WVR786508 G852042:J852044 JC852042:JF852044 SY852042:TB852044 ACU852042:ACX852044 AMQ852042:AMT852044 AWM852042:AWP852044 BGI852042:BGL852044 BQE852042:BQH852044 CAA852042:CAD852044 CJW852042:CJZ852044 CTS852042:CTV852044 DDO852042:DDR852044 DNK852042:DNN852044 DXG852042:DXJ852044 EHC852042:EHF852044 EQY852042:ERB852044 FAU852042:FAX852044 FKQ852042:FKT852044 FUM852042:FUP852044 GEI852042:GEL852044 GOE852042:GOH852044 GYA852042:GYD852044 HHW852042:HHZ852044 HRS852042:HRV852044 IBO852042:IBR852044 ILK852042:ILN852044 IVG852042:IVJ852044 JFC852042:JFF852044 JOY852042:JPB852044 JYU852042:JYX852044 KIQ852042:KIT852044 KSM852042:KSP852044 LCI852042:LCL852044 LME852042:LMH852044 LWA852042:LWD852044 MFW852042:MFZ852044 MPS852042:MPV852044 MZO852042:MZR852044 NJK852042:NJN852044 NTG852042:NTJ852044 ODC852042:ODF852044 OMY852042:ONB852044 OWU852042:OWX852044 PGQ852042:PGT852044 PQM852042:PQP852044 QAI852042:QAL852044 QKE852042:QKH852044 QUA852042:QUD852044 RDW852042:RDZ852044 RNS852042:RNV852044 RXO852042:RXR852044 SHK852042:SHN852044 SRG852042:SRJ852044 TBC852042:TBF852044 TKY852042:TLB852044 TUU852042:TUX852044 UEQ852042:UET852044 UOM852042:UOP852044 UYI852042:UYL852044 VIE852042:VIH852044 VSA852042:VSD852044 WBW852042:WBZ852044 WLS852042:WLV852044 WVO852042:WVR852044 G917578:J917580 JC917578:JF917580 SY917578:TB917580 ACU917578:ACX917580 AMQ917578:AMT917580 AWM917578:AWP917580 BGI917578:BGL917580 BQE917578:BQH917580 CAA917578:CAD917580 CJW917578:CJZ917580 CTS917578:CTV917580 DDO917578:DDR917580 DNK917578:DNN917580 DXG917578:DXJ917580 EHC917578:EHF917580 EQY917578:ERB917580 FAU917578:FAX917580 FKQ917578:FKT917580 FUM917578:FUP917580 GEI917578:GEL917580 GOE917578:GOH917580 GYA917578:GYD917580 HHW917578:HHZ917580 HRS917578:HRV917580 IBO917578:IBR917580 ILK917578:ILN917580 IVG917578:IVJ917580 JFC917578:JFF917580 JOY917578:JPB917580 JYU917578:JYX917580 KIQ917578:KIT917580 KSM917578:KSP917580 LCI917578:LCL917580 LME917578:LMH917580 LWA917578:LWD917580 MFW917578:MFZ917580 MPS917578:MPV917580 MZO917578:MZR917580 NJK917578:NJN917580 NTG917578:NTJ917580 ODC917578:ODF917580 OMY917578:ONB917580 OWU917578:OWX917580 PGQ917578:PGT917580 PQM917578:PQP917580 QAI917578:QAL917580 QKE917578:QKH917580 QUA917578:QUD917580 RDW917578:RDZ917580 RNS917578:RNV917580 RXO917578:RXR917580 SHK917578:SHN917580 SRG917578:SRJ917580 TBC917578:TBF917580 TKY917578:TLB917580 TUU917578:TUX917580 UEQ917578:UET917580 UOM917578:UOP917580 UYI917578:UYL917580 VIE917578:VIH917580 VSA917578:VSD917580 WBW917578:WBZ917580 WLS917578:WLV917580 WVO917578:WVR917580 G983114:J983116 JC983114:JF983116 SY983114:TB983116 ACU983114:ACX983116 AMQ983114:AMT983116 AWM983114:AWP983116 BGI983114:BGL983116 BQE983114:BQH983116 CAA983114:CAD983116 CJW983114:CJZ983116 CTS983114:CTV983116 DDO983114:DDR983116 DNK983114:DNN983116 DXG983114:DXJ983116 EHC983114:EHF983116 EQY983114:ERB983116 FAU983114:FAX983116 FKQ983114:FKT983116 FUM983114:FUP983116 GEI983114:GEL983116 GOE983114:GOH983116 GYA983114:GYD983116 HHW983114:HHZ983116 HRS983114:HRV983116 IBO983114:IBR983116 ILK983114:ILN983116 IVG983114:IVJ983116 JFC983114:JFF983116 JOY983114:JPB983116 JYU983114:JYX983116 KIQ983114:KIT983116 KSM983114:KSP983116 LCI983114:LCL983116 LME983114:LMH983116 LWA983114:LWD983116 MFW983114:MFZ983116 MPS983114:MPV983116 MZO983114:MZR983116 NJK983114:NJN983116 NTG983114:NTJ983116 ODC983114:ODF983116 OMY983114:ONB983116 OWU983114:OWX983116 PGQ983114:PGT983116 PQM983114:PQP983116 QAI983114:QAL983116 QKE983114:QKH983116 QUA983114:QUD983116 RDW983114:RDZ983116 RNS983114:RNV983116 RXO983114:RXR983116 SHK983114:SHN983116 SRG983114:SRJ983116 TBC983114:TBF983116 TKY983114:TLB983116 TUU983114:TUX983116 UEQ983114:UET983116 UOM983114:UOP983116 UYI983114:UYL983116 VIE983114:VIH983116 VSA983114:VSD983116 WBW983114:WBZ983116 WLS983114:WLV983116 WVO983114:WVR983116 G65553:J65553 JC65553:JF65553 SY65553:TB65553 ACU65553:ACX65553 AMQ65553:AMT65553 AWM65553:AWP65553 BGI65553:BGL65553 BQE65553:BQH65553 CAA65553:CAD65553 CJW65553:CJZ65553 CTS65553:CTV65553 DDO65553:DDR65553 DNK65553:DNN65553 DXG65553:DXJ65553 EHC65553:EHF65553 EQY65553:ERB65553 FAU65553:FAX65553 FKQ65553:FKT65553 FUM65553:FUP65553 GEI65553:GEL65553 GOE65553:GOH65553 GYA65553:GYD65553 HHW65553:HHZ65553 HRS65553:HRV65553 IBO65553:IBR65553 ILK65553:ILN65553 IVG65553:IVJ65553 JFC65553:JFF65553 JOY65553:JPB65553 JYU65553:JYX65553 KIQ65553:KIT65553 KSM65553:KSP65553 LCI65553:LCL65553 LME65553:LMH65553 LWA65553:LWD65553 MFW65553:MFZ65553 MPS65553:MPV65553 MZO65553:MZR65553 NJK65553:NJN65553 NTG65553:NTJ65553 ODC65553:ODF65553 OMY65553:ONB65553 OWU65553:OWX65553 PGQ65553:PGT65553 PQM65553:PQP65553 QAI65553:QAL65553 QKE65553:QKH65553 QUA65553:QUD65553 RDW65553:RDZ65553 RNS65553:RNV65553 RXO65553:RXR65553 SHK65553:SHN65553 SRG65553:SRJ65553 TBC65553:TBF65553 TKY65553:TLB65553 TUU65553:TUX65553 UEQ65553:UET65553 UOM65553:UOP65553 UYI65553:UYL65553 VIE65553:VIH65553 VSA65553:VSD65553 WBW65553:WBZ65553 WLS65553:WLV65553 WVO65553:WVR65553 G131089:J131089 JC131089:JF131089 SY131089:TB131089 ACU131089:ACX131089 AMQ131089:AMT131089 AWM131089:AWP131089 BGI131089:BGL131089 BQE131089:BQH131089 CAA131089:CAD131089 CJW131089:CJZ131089 CTS131089:CTV131089 DDO131089:DDR131089 DNK131089:DNN131089 DXG131089:DXJ131089 EHC131089:EHF131089 EQY131089:ERB131089 FAU131089:FAX131089 FKQ131089:FKT131089 FUM131089:FUP131089 GEI131089:GEL131089 GOE131089:GOH131089 GYA131089:GYD131089 HHW131089:HHZ131089 HRS131089:HRV131089 IBO131089:IBR131089 ILK131089:ILN131089 IVG131089:IVJ131089 JFC131089:JFF131089 JOY131089:JPB131089 JYU131089:JYX131089 KIQ131089:KIT131089 KSM131089:KSP131089 LCI131089:LCL131089 LME131089:LMH131089 LWA131089:LWD131089 MFW131089:MFZ131089 MPS131089:MPV131089 MZO131089:MZR131089 NJK131089:NJN131089 NTG131089:NTJ131089 ODC131089:ODF131089 OMY131089:ONB131089 OWU131089:OWX131089 PGQ131089:PGT131089 PQM131089:PQP131089 QAI131089:QAL131089 QKE131089:QKH131089 QUA131089:QUD131089 RDW131089:RDZ131089 RNS131089:RNV131089 RXO131089:RXR131089 SHK131089:SHN131089 SRG131089:SRJ131089 TBC131089:TBF131089 TKY131089:TLB131089 TUU131089:TUX131089 UEQ131089:UET131089 UOM131089:UOP131089 UYI131089:UYL131089 VIE131089:VIH131089 VSA131089:VSD131089 WBW131089:WBZ131089 WLS131089:WLV131089 WVO131089:WVR131089 G196625:J196625 JC196625:JF196625 SY196625:TB196625 ACU196625:ACX196625 AMQ196625:AMT196625 AWM196625:AWP196625 BGI196625:BGL196625 BQE196625:BQH196625 CAA196625:CAD196625 CJW196625:CJZ196625 CTS196625:CTV196625 DDO196625:DDR196625 DNK196625:DNN196625 DXG196625:DXJ196625 EHC196625:EHF196625 EQY196625:ERB196625 FAU196625:FAX196625 FKQ196625:FKT196625 FUM196625:FUP196625 GEI196625:GEL196625 GOE196625:GOH196625 GYA196625:GYD196625 HHW196625:HHZ196625 HRS196625:HRV196625 IBO196625:IBR196625 ILK196625:ILN196625 IVG196625:IVJ196625 JFC196625:JFF196625 JOY196625:JPB196625 JYU196625:JYX196625 KIQ196625:KIT196625 KSM196625:KSP196625 LCI196625:LCL196625 LME196625:LMH196625 LWA196625:LWD196625 MFW196625:MFZ196625 MPS196625:MPV196625 MZO196625:MZR196625 NJK196625:NJN196625 NTG196625:NTJ196625 ODC196625:ODF196625 OMY196625:ONB196625 OWU196625:OWX196625 PGQ196625:PGT196625 PQM196625:PQP196625 QAI196625:QAL196625 QKE196625:QKH196625 QUA196625:QUD196625 RDW196625:RDZ196625 RNS196625:RNV196625 RXO196625:RXR196625 SHK196625:SHN196625 SRG196625:SRJ196625 TBC196625:TBF196625 TKY196625:TLB196625 TUU196625:TUX196625 UEQ196625:UET196625 UOM196625:UOP196625 UYI196625:UYL196625 VIE196625:VIH196625 VSA196625:VSD196625 WBW196625:WBZ196625 WLS196625:WLV196625 WVO196625:WVR196625 G262161:J262161 JC262161:JF262161 SY262161:TB262161 ACU262161:ACX262161 AMQ262161:AMT262161 AWM262161:AWP262161 BGI262161:BGL262161 BQE262161:BQH262161 CAA262161:CAD262161 CJW262161:CJZ262161 CTS262161:CTV262161 DDO262161:DDR262161 DNK262161:DNN262161 DXG262161:DXJ262161 EHC262161:EHF262161 EQY262161:ERB262161 FAU262161:FAX262161 FKQ262161:FKT262161 FUM262161:FUP262161 GEI262161:GEL262161 GOE262161:GOH262161 GYA262161:GYD262161 HHW262161:HHZ262161 HRS262161:HRV262161 IBO262161:IBR262161 ILK262161:ILN262161 IVG262161:IVJ262161 JFC262161:JFF262161 JOY262161:JPB262161 JYU262161:JYX262161 KIQ262161:KIT262161 KSM262161:KSP262161 LCI262161:LCL262161 LME262161:LMH262161 LWA262161:LWD262161 MFW262161:MFZ262161 MPS262161:MPV262161 MZO262161:MZR262161 NJK262161:NJN262161 NTG262161:NTJ262161 ODC262161:ODF262161 OMY262161:ONB262161 OWU262161:OWX262161 PGQ262161:PGT262161 PQM262161:PQP262161 QAI262161:QAL262161 QKE262161:QKH262161 QUA262161:QUD262161 RDW262161:RDZ262161 RNS262161:RNV262161 RXO262161:RXR262161 SHK262161:SHN262161 SRG262161:SRJ262161 TBC262161:TBF262161 TKY262161:TLB262161 TUU262161:TUX262161 UEQ262161:UET262161 UOM262161:UOP262161 UYI262161:UYL262161 VIE262161:VIH262161 VSA262161:VSD262161 WBW262161:WBZ262161 WLS262161:WLV262161 WVO262161:WVR262161 G327697:J327697 JC327697:JF327697 SY327697:TB327697 ACU327697:ACX327697 AMQ327697:AMT327697 AWM327697:AWP327697 BGI327697:BGL327697 BQE327697:BQH327697 CAA327697:CAD327697 CJW327697:CJZ327697 CTS327697:CTV327697 DDO327697:DDR327697 DNK327697:DNN327697 DXG327697:DXJ327697 EHC327697:EHF327697 EQY327697:ERB327697 FAU327697:FAX327697 FKQ327697:FKT327697 FUM327697:FUP327697 GEI327697:GEL327697 GOE327697:GOH327697 GYA327697:GYD327697 HHW327697:HHZ327697 HRS327697:HRV327697 IBO327697:IBR327697 ILK327697:ILN327697 IVG327697:IVJ327697 JFC327697:JFF327697 JOY327697:JPB327697 JYU327697:JYX327697 KIQ327697:KIT327697 KSM327697:KSP327697 LCI327697:LCL327697 LME327697:LMH327697 LWA327697:LWD327697 MFW327697:MFZ327697 MPS327697:MPV327697 MZO327697:MZR327697 NJK327697:NJN327697 NTG327697:NTJ327697 ODC327697:ODF327697 OMY327697:ONB327697 OWU327697:OWX327697 PGQ327697:PGT327697 PQM327697:PQP327697 QAI327697:QAL327697 QKE327697:QKH327697 QUA327697:QUD327697 RDW327697:RDZ327697 RNS327697:RNV327697 RXO327697:RXR327697 SHK327697:SHN327697 SRG327697:SRJ327697 TBC327697:TBF327697 TKY327697:TLB327697 TUU327697:TUX327697 UEQ327697:UET327697 UOM327697:UOP327697 UYI327697:UYL327697 VIE327697:VIH327697 VSA327697:VSD327697 WBW327697:WBZ327697 WLS327697:WLV327697 WVO327697:WVR327697 G393233:J393233 JC393233:JF393233 SY393233:TB393233 ACU393233:ACX393233 AMQ393233:AMT393233 AWM393233:AWP393233 BGI393233:BGL393233 BQE393233:BQH393233 CAA393233:CAD393233 CJW393233:CJZ393233 CTS393233:CTV393233 DDO393233:DDR393233 DNK393233:DNN393233 DXG393233:DXJ393233 EHC393233:EHF393233 EQY393233:ERB393233 FAU393233:FAX393233 FKQ393233:FKT393233 FUM393233:FUP393233 GEI393233:GEL393233 GOE393233:GOH393233 GYA393233:GYD393233 HHW393233:HHZ393233 HRS393233:HRV393233 IBO393233:IBR393233 ILK393233:ILN393233 IVG393233:IVJ393233 JFC393233:JFF393233 JOY393233:JPB393233 JYU393233:JYX393233 KIQ393233:KIT393233 KSM393233:KSP393233 LCI393233:LCL393233 LME393233:LMH393233 LWA393233:LWD393233 MFW393233:MFZ393233 MPS393233:MPV393233 MZO393233:MZR393233 NJK393233:NJN393233 NTG393233:NTJ393233 ODC393233:ODF393233 OMY393233:ONB393233 OWU393233:OWX393233 PGQ393233:PGT393233 PQM393233:PQP393233 QAI393233:QAL393233 QKE393233:QKH393233 QUA393233:QUD393233 RDW393233:RDZ393233 RNS393233:RNV393233 RXO393233:RXR393233 SHK393233:SHN393233 SRG393233:SRJ393233 TBC393233:TBF393233 TKY393233:TLB393233 TUU393233:TUX393233 UEQ393233:UET393233 UOM393233:UOP393233 UYI393233:UYL393233 VIE393233:VIH393233 VSA393233:VSD393233 WBW393233:WBZ393233 WLS393233:WLV393233 WVO393233:WVR393233 G458769:J458769 JC458769:JF458769 SY458769:TB458769 ACU458769:ACX458769 AMQ458769:AMT458769 AWM458769:AWP458769 BGI458769:BGL458769 BQE458769:BQH458769 CAA458769:CAD458769 CJW458769:CJZ458769 CTS458769:CTV458769 DDO458769:DDR458769 DNK458769:DNN458769 DXG458769:DXJ458769 EHC458769:EHF458769 EQY458769:ERB458769 FAU458769:FAX458769 FKQ458769:FKT458769 FUM458769:FUP458769 GEI458769:GEL458769 GOE458769:GOH458769 GYA458769:GYD458769 HHW458769:HHZ458769 HRS458769:HRV458769 IBO458769:IBR458769 ILK458769:ILN458769 IVG458769:IVJ458769 JFC458769:JFF458769 JOY458769:JPB458769 JYU458769:JYX458769 KIQ458769:KIT458769 KSM458769:KSP458769 LCI458769:LCL458769 LME458769:LMH458769 LWA458769:LWD458769 MFW458769:MFZ458769 MPS458769:MPV458769 MZO458769:MZR458769 NJK458769:NJN458769 NTG458769:NTJ458769 ODC458769:ODF458769 OMY458769:ONB458769 OWU458769:OWX458769 PGQ458769:PGT458769 PQM458769:PQP458769 QAI458769:QAL458769 QKE458769:QKH458769 QUA458769:QUD458769 RDW458769:RDZ458769 RNS458769:RNV458769 RXO458769:RXR458769 SHK458769:SHN458769 SRG458769:SRJ458769 TBC458769:TBF458769 TKY458769:TLB458769 TUU458769:TUX458769 UEQ458769:UET458769 UOM458769:UOP458769 UYI458769:UYL458769 VIE458769:VIH458769 VSA458769:VSD458769 WBW458769:WBZ458769 WLS458769:WLV458769 WVO458769:WVR458769 G524305:J524305 JC524305:JF524305 SY524305:TB524305 ACU524305:ACX524305 AMQ524305:AMT524305 AWM524305:AWP524305 BGI524305:BGL524305 BQE524305:BQH524305 CAA524305:CAD524305 CJW524305:CJZ524305 CTS524305:CTV524305 DDO524305:DDR524305 DNK524305:DNN524305 DXG524305:DXJ524305 EHC524305:EHF524305 EQY524305:ERB524305 FAU524305:FAX524305 FKQ524305:FKT524305 FUM524305:FUP524305 GEI524305:GEL524305 GOE524305:GOH524305 GYA524305:GYD524305 HHW524305:HHZ524305 HRS524305:HRV524305 IBO524305:IBR524305 ILK524305:ILN524305 IVG524305:IVJ524305 JFC524305:JFF524305 JOY524305:JPB524305 JYU524305:JYX524305 KIQ524305:KIT524305 KSM524305:KSP524305 LCI524305:LCL524305 LME524305:LMH524305 LWA524305:LWD524305 MFW524305:MFZ524305 MPS524305:MPV524305 MZO524305:MZR524305 NJK524305:NJN524305 NTG524305:NTJ524305 ODC524305:ODF524305 OMY524305:ONB524305 OWU524305:OWX524305 PGQ524305:PGT524305 PQM524305:PQP524305 QAI524305:QAL524305 QKE524305:QKH524305 QUA524305:QUD524305 RDW524305:RDZ524305 RNS524305:RNV524305 RXO524305:RXR524305 SHK524305:SHN524305 SRG524305:SRJ524305 TBC524305:TBF524305 TKY524305:TLB524305 TUU524305:TUX524305 UEQ524305:UET524305 UOM524305:UOP524305 UYI524305:UYL524305 VIE524305:VIH524305 VSA524305:VSD524305 WBW524305:WBZ524305 WLS524305:WLV524305 WVO524305:WVR524305 G589841:J589841 JC589841:JF589841 SY589841:TB589841 ACU589841:ACX589841 AMQ589841:AMT589841 AWM589841:AWP589841 BGI589841:BGL589841 BQE589841:BQH589841 CAA589841:CAD589841 CJW589841:CJZ589841 CTS589841:CTV589841 DDO589841:DDR589841 DNK589841:DNN589841 DXG589841:DXJ589841 EHC589841:EHF589841 EQY589841:ERB589841 FAU589841:FAX589841 FKQ589841:FKT589841 FUM589841:FUP589841 GEI589841:GEL589841 GOE589841:GOH589841 GYA589841:GYD589841 HHW589841:HHZ589841 HRS589841:HRV589841 IBO589841:IBR589841 ILK589841:ILN589841 IVG589841:IVJ589841 JFC589841:JFF589841 JOY589841:JPB589841 JYU589841:JYX589841 KIQ589841:KIT589841 KSM589841:KSP589841 LCI589841:LCL589841 LME589841:LMH589841 LWA589841:LWD589841 MFW589841:MFZ589841 MPS589841:MPV589841 MZO589841:MZR589841 NJK589841:NJN589841 NTG589841:NTJ589841 ODC589841:ODF589841 OMY589841:ONB589841 OWU589841:OWX589841 PGQ589841:PGT589841 PQM589841:PQP589841 QAI589841:QAL589841 QKE589841:QKH589841 QUA589841:QUD589841 RDW589841:RDZ589841 RNS589841:RNV589841 RXO589841:RXR589841 SHK589841:SHN589841 SRG589841:SRJ589841 TBC589841:TBF589841 TKY589841:TLB589841 TUU589841:TUX589841 UEQ589841:UET589841 UOM589841:UOP589841 UYI589841:UYL589841 VIE589841:VIH589841 VSA589841:VSD589841 WBW589841:WBZ589841 WLS589841:WLV589841 WVO589841:WVR589841 G655377:J655377 JC655377:JF655377 SY655377:TB655377 ACU655377:ACX655377 AMQ655377:AMT655377 AWM655377:AWP655377 BGI655377:BGL655377 BQE655377:BQH655377 CAA655377:CAD655377 CJW655377:CJZ655377 CTS655377:CTV655377 DDO655377:DDR655377 DNK655377:DNN655377 DXG655377:DXJ655377 EHC655377:EHF655377 EQY655377:ERB655377 FAU655377:FAX655377 FKQ655377:FKT655377 FUM655377:FUP655377 GEI655377:GEL655377 GOE655377:GOH655377 GYA655377:GYD655377 HHW655377:HHZ655377 HRS655377:HRV655377 IBO655377:IBR655377 ILK655377:ILN655377 IVG655377:IVJ655377 JFC655377:JFF655377 JOY655377:JPB655377 JYU655377:JYX655377 KIQ655377:KIT655377 KSM655377:KSP655377 LCI655377:LCL655377 LME655377:LMH655377 LWA655377:LWD655377 MFW655377:MFZ655377 MPS655377:MPV655377 MZO655377:MZR655377 NJK655377:NJN655377 NTG655377:NTJ655377 ODC655377:ODF655377 OMY655377:ONB655377 OWU655377:OWX655377 PGQ655377:PGT655377 PQM655377:PQP655377 QAI655377:QAL655377 QKE655377:QKH655377 QUA655377:QUD655377 RDW655377:RDZ655377 RNS655377:RNV655377 RXO655377:RXR655377 SHK655377:SHN655377 SRG655377:SRJ655377 TBC655377:TBF655377 TKY655377:TLB655377 TUU655377:TUX655377 UEQ655377:UET655377 UOM655377:UOP655377 UYI655377:UYL655377 VIE655377:VIH655377 VSA655377:VSD655377 WBW655377:WBZ655377 WLS655377:WLV655377 WVO655377:WVR655377 G720913:J720913 JC720913:JF720913 SY720913:TB720913 ACU720913:ACX720913 AMQ720913:AMT720913 AWM720913:AWP720913 BGI720913:BGL720913 BQE720913:BQH720913 CAA720913:CAD720913 CJW720913:CJZ720913 CTS720913:CTV720913 DDO720913:DDR720913 DNK720913:DNN720913 DXG720913:DXJ720913 EHC720913:EHF720913 EQY720913:ERB720913 FAU720913:FAX720913 FKQ720913:FKT720913 FUM720913:FUP720913 GEI720913:GEL720913 GOE720913:GOH720913 GYA720913:GYD720913 HHW720913:HHZ720913 HRS720913:HRV720913 IBO720913:IBR720913 ILK720913:ILN720913 IVG720913:IVJ720913 JFC720913:JFF720913 JOY720913:JPB720913 JYU720913:JYX720913 KIQ720913:KIT720913 KSM720913:KSP720913 LCI720913:LCL720913 LME720913:LMH720913 LWA720913:LWD720913 MFW720913:MFZ720913 MPS720913:MPV720913 MZO720913:MZR720913 NJK720913:NJN720913 NTG720913:NTJ720913 ODC720913:ODF720913 OMY720913:ONB720913 OWU720913:OWX720913 PGQ720913:PGT720913 PQM720913:PQP720913 QAI720913:QAL720913 QKE720913:QKH720913 QUA720913:QUD720913 RDW720913:RDZ720913 RNS720913:RNV720913 RXO720913:RXR720913 SHK720913:SHN720913 SRG720913:SRJ720913 TBC720913:TBF720913 TKY720913:TLB720913 TUU720913:TUX720913 UEQ720913:UET720913 UOM720913:UOP720913 UYI720913:UYL720913 VIE720913:VIH720913 VSA720913:VSD720913 WBW720913:WBZ720913 WLS720913:WLV720913 WVO720913:WVR720913 G786449:J786449 JC786449:JF786449 SY786449:TB786449 ACU786449:ACX786449 AMQ786449:AMT786449 AWM786449:AWP786449 BGI786449:BGL786449 BQE786449:BQH786449 CAA786449:CAD786449 CJW786449:CJZ786449 CTS786449:CTV786449 DDO786449:DDR786449 DNK786449:DNN786449 DXG786449:DXJ786449 EHC786449:EHF786449 EQY786449:ERB786449 FAU786449:FAX786449 FKQ786449:FKT786449 FUM786449:FUP786449 GEI786449:GEL786449 GOE786449:GOH786449 GYA786449:GYD786449 HHW786449:HHZ786449 HRS786449:HRV786449 IBO786449:IBR786449 ILK786449:ILN786449 IVG786449:IVJ786449 JFC786449:JFF786449 JOY786449:JPB786449 JYU786449:JYX786449 KIQ786449:KIT786449 KSM786449:KSP786449 LCI786449:LCL786449 LME786449:LMH786449 LWA786449:LWD786449 MFW786449:MFZ786449 MPS786449:MPV786449 MZO786449:MZR786449 NJK786449:NJN786449 NTG786449:NTJ786449 ODC786449:ODF786449 OMY786449:ONB786449 OWU786449:OWX786449 PGQ786449:PGT786449 PQM786449:PQP786449 QAI786449:QAL786449 QKE786449:QKH786449 QUA786449:QUD786449 RDW786449:RDZ786449 RNS786449:RNV786449 RXO786449:RXR786449 SHK786449:SHN786449 SRG786449:SRJ786449 TBC786449:TBF786449 TKY786449:TLB786449 TUU786449:TUX786449 UEQ786449:UET786449 UOM786449:UOP786449 UYI786449:UYL786449 VIE786449:VIH786449 VSA786449:VSD786449 WBW786449:WBZ786449 WLS786449:WLV786449 WVO786449:WVR786449 G851985:J851985 JC851985:JF851985 SY851985:TB851985 ACU851985:ACX851985 AMQ851985:AMT851985 AWM851985:AWP851985 BGI851985:BGL851985 BQE851985:BQH851985 CAA851985:CAD851985 CJW851985:CJZ851985 CTS851985:CTV851985 DDO851985:DDR851985 DNK851985:DNN851985 DXG851985:DXJ851985 EHC851985:EHF851985 EQY851985:ERB851985 FAU851985:FAX851985 FKQ851985:FKT851985 FUM851985:FUP851985 GEI851985:GEL851985 GOE851985:GOH851985 GYA851985:GYD851985 HHW851985:HHZ851985 HRS851985:HRV851985 IBO851985:IBR851985 ILK851985:ILN851985 IVG851985:IVJ851985 JFC851985:JFF851985 JOY851985:JPB851985 JYU851985:JYX851985 KIQ851985:KIT851985 KSM851985:KSP851985 LCI851985:LCL851985 LME851985:LMH851985 LWA851985:LWD851985 MFW851985:MFZ851985 MPS851985:MPV851985 MZO851985:MZR851985 NJK851985:NJN851985 NTG851985:NTJ851985 ODC851985:ODF851985 OMY851985:ONB851985 OWU851985:OWX851985 PGQ851985:PGT851985 PQM851985:PQP851985 QAI851985:QAL851985 QKE851985:QKH851985 QUA851985:QUD851985 RDW851985:RDZ851985 RNS851985:RNV851985 RXO851985:RXR851985 SHK851985:SHN851985 SRG851985:SRJ851985 TBC851985:TBF851985 TKY851985:TLB851985 TUU851985:TUX851985 UEQ851985:UET851985 UOM851985:UOP851985 UYI851985:UYL851985 VIE851985:VIH851985 VSA851985:VSD851985 WBW851985:WBZ851985 WLS851985:WLV851985 WVO851985:WVR851985 G917521:J917521 JC917521:JF917521 SY917521:TB917521 ACU917521:ACX917521 AMQ917521:AMT917521 AWM917521:AWP917521 BGI917521:BGL917521 BQE917521:BQH917521 CAA917521:CAD917521 CJW917521:CJZ917521 CTS917521:CTV917521 DDO917521:DDR917521 DNK917521:DNN917521 DXG917521:DXJ917521 EHC917521:EHF917521 EQY917521:ERB917521 FAU917521:FAX917521 FKQ917521:FKT917521 FUM917521:FUP917521 GEI917521:GEL917521 GOE917521:GOH917521 GYA917521:GYD917521 HHW917521:HHZ917521 HRS917521:HRV917521 IBO917521:IBR917521 ILK917521:ILN917521 IVG917521:IVJ917521 JFC917521:JFF917521 JOY917521:JPB917521 JYU917521:JYX917521 KIQ917521:KIT917521 KSM917521:KSP917521 LCI917521:LCL917521 LME917521:LMH917521 LWA917521:LWD917521 MFW917521:MFZ917521 MPS917521:MPV917521 MZO917521:MZR917521 NJK917521:NJN917521 NTG917521:NTJ917521 ODC917521:ODF917521 OMY917521:ONB917521 OWU917521:OWX917521 PGQ917521:PGT917521 PQM917521:PQP917521 QAI917521:QAL917521 QKE917521:QKH917521 QUA917521:QUD917521 RDW917521:RDZ917521 RNS917521:RNV917521 RXO917521:RXR917521 SHK917521:SHN917521 SRG917521:SRJ917521 TBC917521:TBF917521 TKY917521:TLB917521 TUU917521:TUX917521 UEQ917521:UET917521 UOM917521:UOP917521 UYI917521:UYL917521 VIE917521:VIH917521 VSA917521:VSD917521 WBW917521:WBZ917521 WLS917521:WLV917521 WVO917521:WVR917521 G983057:J983057 JC983057:JF983057 SY983057:TB983057 ACU983057:ACX983057 AMQ983057:AMT983057 AWM983057:AWP983057 BGI983057:BGL983057 BQE983057:BQH983057 CAA983057:CAD983057 CJW983057:CJZ983057 CTS983057:CTV983057 DDO983057:DDR983057 DNK983057:DNN983057 DXG983057:DXJ983057 EHC983057:EHF983057 EQY983057:ERB983057 FAU983057:FAX983057 FKQ983057:FKT983057 FUM983057:FUP983057 GEI983057:GEL983057 GOE983057:GOH983057 GYA983057:GYD983057 HHW983057:HHZ983057 HRS983057:HRV983057 IBO983057:IBR983057 ILK983057:ILN983057 IVG983057:IVJ983057 JFC983057:JFF983057 JOY983057:JPB983057 JYU983057:JYX983057 KIQ983057:KIT983057 KSM983057:KSP983057 LCI983057:LCL983057 LME983057:LMH983057 LWA983057:LWD983057 MFW983057:MFZ983057 MPS983057:MPV983057 MZO983057:MZR983057 NJK983057:NJN983057 NTG983057:NTJ983057 ODC983057:ODF983057 OMY983057:ONB983057 OWU983057:OWX983057 PGQ983057:PGT983057 PQM983057:PQP983057 QAI983057:QAL983057 QKE983057:QKH983057 QUA983057:QUD983057 RDW983057:RDZ983057 RNS983057:RNV983057 RXO983057:RXR983057 SHK983057:SHN983057 SRG983057:SRJ983057 TBC983057:TBF983057 TKY983057:TLB983057 TUU983057:TUX983057 UEQ983057:UET983057 UOM983057:UOP983057 UYI983057:UYL983057 VIE983057:VIH983057 VSA983057:VSD983057 WBW983057:WBZ983057 WLS983057:WLV983057 WVO983057:WVR983057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606:J65606 JC65606:JF65606 SY65606:TB65606 ACU65606:ACX65606 AMQ65606:AMT65606 AWM65606:AWP65606 BGI65606:BGL65606 BQE65606:BQH65606 CAA65606:CAD65606 CJW65606:CJZ65606 CTS65606:CTV65606 DDO65606:DDR65606 DNK65606:DNN65606 DXG65606:DXJ65606 EHC65606:EHF65606 EQY65606:ERB65606 FAU65606:FAX65606 FKQ65606:FKT65606 FUM65606:FUP65606 GEI65606:GEL65606 GOE65606:GOH65606 GYA65606:GYD65606 HHW65606:HHZ65606 HRS65606:HRV65606 IBO65606:IBR65606 ILK65606:ILN65606 IVG65606:IVJ65606 JFC65606:JFF65606 JOY65606:JPB65606 JYU65606:JYX65606 KIQ65606:KIT65606 KSM65606:KSP65606 LCI65606:LCL65606 LME65606:LMH65606 LWA65606:LWD65606 MFW65606:MFZ65606 MPS65606:MPV65606 MZO65606:MZR65606 NJK65606:NJN65606 NTG65606:NTJ65606 ODC65606:ODF65606 OMY65606:ONB65606 OWU65606:OWX65606 PGQ65606:PGT65606 PQM65606:PQP65606 QAI65606:QAL65606 QKE65606:QKH65606 QUA65606:QUD65606 RDW65606:RDZ65606 RNS65606:RNV65606 RXO65606:RXR65606 SHK65606:SHN65606 SRG65606:SRJ65606 TBC65606:TBF65606 TKY65606:TLB65606 TUU65606:TUX65606 UEQ65606:UET65606 UOM65606:UOP65606 UYI65606:UYL65606 VIE65606:VIH65606 VSA65606:VSD65606 WBW65606:WBZ65606 WLS65606:WLV65606 WVO65606:WVR65606 G131142:J131142 JC131142:JF131142 SY131142:TB131142 ACU131142:ACX131142 AMQ131142:AMT131142 AWM131142:AWP131142 BGI131142:BGL131142 BQE131142:BQH131142 CAA131142:CAD131142 CJW131142:CJZ131142 CTS131142:CTV131142 DDO131142:DDR131142 DNK131142:DNN131142 DXG131142:DXJ131142 EHC131142:EHF131142 EQY131142:ERB131142 FAU131142:FAX131142 FKQ131142:FKT131142 FUM131142:FUP131142 GEI131142:GEL131142 GOE131142:GOH131142 GYA131142:GYD131142 HHW131142:HHZ131142 HRS131142:HRV131142 IBO131142:IBR131142 ILK131142:ILN131142 IVG131142:IVJ131142 JFC131142:JFF131142 JOY131142:JPB131142 JYU131142:JYX131142 KIQ131142:KIT131142 KSM131142:KSP131142 LCI131142:LCL131142 LME131142:LMH131142 LWA131142:LWD131142 MFW131142:MFZ131142 MPS131142:MPV131142 MZO131142:MZR131142 NJK131142:NJN131142 NTG131142:NTJ131142 ODC131142:ODF131142 OMY131142:ONB131142 OWU131142:OWX131142 PGQ131142:PGT131142 PQM131142:PQP131142 QAI131142:QAL131142 QKE131142:QKH131142 QUA131142:QUD131142 RDW131142:RDZ131142 RNS131142:RNV131142 RXO131142:RXR131142 SHK131142:SHN131142 SRG131142:SRJ131142 TBC131142:TBF131142 TKY131142:TLB131142 TUU131142:TUX131142 UEQ131142:UET131142 UOM131142:UOP131142 UYI131142:UYL131142 VIE131142:VIH131142 VSA131142:VSD131142 WBW131142:WBZ131142 WLS131142:WLV131142 WVO131142:WVR131142 G196678:J196678 JC196678:JF196678 SY196678:TB196678 ACU196678:ACX196678 AMQ196678:AMT196678 AWM196678:AWP196678 BGI196678:BGL196678 BQE196678:BQH196678 CAA196678:CAD196678 CJW196678:CJZ196678 CTS196678:CTV196678 DDO196678:DDR196678 DNK196678:DNN196678 DXG196678:DXJ196678 EHC196678:EHF196678 EQY196678:ERB196678 FAU196678:FAX196678 FKQ196678:FKT196678 FUM196678:FUP196678 GEI196678:GEL196678 GOE196678:GOH196678 GYA196678:GYD196678 HHW196678:HHZ196678 HRS196678:HRV196678 IBO196678:IBR196678 ILK196678:ILN196678 IVG196678:IVJ196678 JFC196678:JFF196678 JOY196678:JPB196678 JYU196678:JYX196678 KIQ196678:KIT196678 KSM196678:KSP196678 LCI196678:LCL196678 LME196678:LMH196678 LWA196678:LWD196678 MFW196678:MFZ196678 MPS196678:MPV196678 MZO196678:MZR196678 NJK196678:NJN196678 NTG196678:NTJ196678 ODC196678:ODF196678 OMY196678:ONB196678 OWU196678:OWX196678 PGQ196678:PGT196678 PQM196678:PQP196678 QAI196678:QAL196678 QKE196678:QKH196678 QUA196678:QUD196678 RDW196678:RDZ196678 RNS196678:RNV196678 RXO196678:RXR196678 SHK196678:SHN196678 SRG196678:SRJ196678 TBC196678:TBF196678 TKY196678:TLB196678 TUU196678:TUX196678 UEQ196678:UET196678 UOM196678:UOP196678 UYI196678:UYL196678 VIE196678:VIH196678 VSA196678:VSD196678 WBW196678:WBZ196678 WLS196678:WLV196678 WVO196678:WVR196678 G262214:J262214 JC262214:JF262214 SY262214:TB262214 ACU262214:ACX262214 AMQ262214:AMT262214 AWM262214:AWP262214 BGI262214:BGL262214 BQE262214:BQH262214 CAA262214:CAD262214 CJW262214:CJZ262214 CTS262214:CTV262214 DDO262214:DDR262214 DNK262214:DNN262214 DXG262214:DXJ262214 EHC262214:EHF262214 EQY262214:ERB262214 FAU262214:FAX262214 FKQ262214:FKT262214 FUM262214:FUP262214 GEI262214:GEL262214 GOE262214:GOH262214 GYA262214:GYD262214 HHW262214:HHZ262214 HRS262214:HRV262214 IBO262214:IBR262214 ILK262214:ILN262214 IVG262214:IVJ262214 JFC262214:JFF262214 JOY262214:JPB262214 JYU262214:JYX262214 KIQ262214:KIT262214 KSM262214:KSP262214 LCI262214:LCL262214 LME262214:LMH262214 LWA262214:LWD262214 MFW262214:MFZ262214 MPS262214:MPV262214 MZO262214:MZR262214 NJK262214:NJN262214 NTG262214:NTJ262214 ODC262214:ODF262214 OMY262214:ONB262214 OWU262214:OWX262214 PGQ262214:PGT262214 PQM262214:PQP262214 QAI262214:QAL262214 QKE262214:QKH262214 QUA262214:QUD262214 RDW262214:RDZ262214 RNS262214:RNV262214 RXO262214:RXR262214 SHK262214:SHN262214 SRG262214:SRJ262214 TBC262214:TBF262214 TKY262214:TLB262214 TUU262214:TUX262214 UEQ262214:UET262214 UOM262214:UOP262214 UYI262214:UYL262214 VIE262214:VIH262214 VSA262214:VSD262214 WBW262214:WBZ262214 WLS262214:WLV262214 WVO262214:WVR262214 G327750:J327750 JC327750:JF327750 SY327750:TB327750 ACU327750:ACX327750 AMQ327750:AMT327750 AWM327750:AWP327750 BGI327750:BGL327750 BQE327750:BQH327750 CAA327750:CAD327750 CJW327750:CJZ327750 CTS327750:CTV327750 DDO327750:DDR327750 DNK327750:DNN327750 DXG327750:DXJ327750 EHC327750:EHF327750 EQY327750:ERB327750 FAU327750:FAX327750 FKQ327750:FKT327750 FUM327750:FUP327750 GEI327750:GEL327750 GOE327750:GOH327750 GYA327750:GYD327750 HHW327750:HHZ327750 HRS327750:HRV327750 IBO327750:IBR327750 ILK327750:ILN327750 IVG327750:IVJ327750 JFC327750:JFF327750 JOY327750:JPB327750 JYU327750:JYX327750 KIQ327750:KIT327750 KSM327750:KSP327750 LCI327750:LCL327750 LME327750:LMH327750 LWA327750:LWD327750 MFW327750:MFZ327750 MPS327750:MPV327750 MZO327750:MZR327750 NJK327750:NJN327750 NTG327750:NTJ327750 ODC327750:ODF327750 OMY327750:ONB327750 OWU327750:OWX327750 PGQ327750:PGT327750 PQM327750:PQP327750 QAI327750:QAL327750 QKE327750:QKH327750 QUA327750:QUD327750 RDW327750:RDZ327750 RNS327750:RNV327750 RXO327750:RXR327750 SHK327750:SHN327750 SRG327750:SRJ327750 TBC327750:TBF327750 TKY327750:TLB327750 TUU327750:TUX327750 UEQ327750:UET327750 UOM327750:UOP327750 UYI327750:UYL327750 VIE327750:VIH327750 VSA327750:VSD327750 WBW327750:WBZ327750 WLS327750:WLV327750 WVO327750:WVR327750 G393286:J393286 JC393286:JF393286 SY393286:TB393286 ACU393286:ACX393286 AMQ393286:AMT393286 AWM393286:AWP393286 BGI393286:BGL393286 BQE393286:BQH393286 CAA393286:CAD393286 CJW393286:CJZ393286 CTS393286:CTV393286 DDO393286:DDR393286 DNK393286:DNN393286 DXG393286:DXJ393286 EHC393286:EHF393286 EQY393286:ERB393286 FAU393286:FAX393286 FKQ393286:FKT393286 FUM393286:FUP393286 GEI393286:GEL393286 GOE393286:GOH393286 GYA393286:GYD393286 HHW393286:HHZ393286 HRS393286:HRV393286 IBO393286:IBR393286 ILK393286:ILN393286 IVG393286:IVJ393286 JFC393286:JFF393286 JOY393286:JPB393286 JYU393286:JYX393286 KIQ393286:KIT393286 KSM393286:KSP393286 LCI393286:LCL393286 LME393286:LMH393286 LWA393286:LWD393286 MFW393286:MFZ393286 MPS393286:MPV393286 MZO393286:MZR393286 NJK393286:NJN393286 NTG393286:NTJ393286 ODC393286:ODF393286 OMY393286:ONB393286 OWU393286:OWX393286 PGQ393286:PGT393286 PQM393286:PQP393286 QAI393286:QAL393286 QKE393286:QKH393286 QUA393286:QUD393286 RDW393286:RDZ393286 RNS393286:RNV393286 RXO393286:RXR393286 SHK393286:SHN393286 SRG393286:SRJ393286 TBC393286:TBF393286 TKY393286:TLB393286 TUU393286:TUX393286 UEQ393286:UET393286 UOM393286:UOP393286 UYI393286:UYL393286 VIE393286:VIH393286 VSA393286:VSD393286 WBW393286:WBZ393286 WLS393286:WLV393286 WVO393286:WVR393286 G458822:J458822 JC458822:JF458822 SY458822:TB458822 ACU458822:ACX458822 AMQ458822:AMT458822 AWM458822:AWP458822 BGI458822:BGL458822 BQE458822:BQH458822 CAA458822:CAD458822 CJW458822:CJZ458822 CTS458822:CTV458822 DDO458822:DDR458822 DNK458822:DNN458822 DXG458822:DXJ458822 EHC458822:EHF458822 EQY458822:ERB458822 FAU458822:FAX458822 FKQ458822:FKT458822 FUM458822:FUP458822 GEI458822:GEL458822 GOE458822:GOH458822 GYA458822:GYD458822 HHW458822:HHZ458822 HRS458822:HRV458822 IBO458822:IBR458822 ILK458822:ILN458822 IVG458822:IVJ458822 JFC458822:JFF458822 JOY458822:JPB458822 JYU458822:JYX458822 KIQ458822:KIT458822 KSM458822:KSP458822 LCI458822:LCL458822 LME458822:LMH458822 LWA458822:LWD458822 MFW458822:MFZ458822 MPS458822:MPV458822 MZO458822:MZR458822 NJK458822:NJN458822 NTG458822:NTJ458822 ODC458822:ODF458822 OMY458822:ONB458822 OWU458822:OWX458822 PGQ458822:PGT458822 PQM458822:PQP458822 QAI458822:QAL458822 QKE458822:QKH458822 QUA458822:QUD458822 RDW458822:RDZ458822 RNS458822:RNV458822 RXO458822:RXR458822 SHK458822:SHN458822 SRG458822:SRJ458822 TBC458822:TBF458822 TKY458822:TLB458822 TUU458822:TUX458822 UEQ458822:UET458822 UOM458822:UOP458822 UYI458822:UYL458822 VIE458822:VIH458822 VSA458822:VSD458822 WBW458822:WBZ458822 WLS458822:WLV458822 WVO458822:WVR458822 G524358:J524358 JC524358:JF524358 SY524358:TB524358 ACU524358:ACX524358 AMQ524358:AMT524358 AWM524358:AWP524358 BGI524358:BGL524358 BQE524358:BQH524358 CAA524358:CAD524358 CJW524358:CJZ524358 CTS524358:CTV524358 DDO524358:DDR524358 DNK524358:DNN524358 DXG524358:DXJ524358 EHC524358:EHF524358 EQY524358:ERB524358 FAU524358:FAX524358 FKQ524358:FKT524358 FUM524358:FUP524358 GEI524358:GEL524358 GOE524358:GOH524358 GYA524358:GYD524358 HHW524358:HHZ524358 HRS524358:HRV524358 IBO524358:IBR524358 ILK524358:ILN524358 IVG524358:IVJ524358 JFC524358:JFF524358 JOY524358:JPB524358 JYU524358:JYX524358 KIQ524358:KIT524358 KSM524358:KSP524358 LCI524358:LCL524358 LME524358:LMH524358 LWA524358:LWD524358 MFW524358:MFZ524358 MPS524358:MPV524358 MZO524358:MZR524358 NJK524358:NJN524358 NTG524358:NTJ524358 ODC524358:ODF524358 OMY524358:ONB524358 OWU524358:OWX524358 PGQ524358:PGT524358 PQM524358:PQP524358 QAI524358:QAL524358 QKE524358:QKH524358 QUA524358:QUD524358 RDW524358:RDZ524358 RNS524358:RNV524358 RXO524358:RXR524358 SHK524358:SHN524358 SRG524358:SRJ524358 TBC524358:TBF524358 TKY524358:TLB524358 TUU524358:TUX524358 UEQ524358:UET524358 UOM524358:UOP524358 UYI524358:UYL524358 VIE524358:VIH524358 VSA524358:VSD524358 WBW524358:WBZ524358 WLS524358:WLV524358 WVO524358:WVR524358 G589894:J589894 JC589894:JF589894 SY589894:TB589894 ACU589894:ACX589894 AMQ589894:AMT589894 AWM589894:AWP589894 BGI589894:BGL589894 BQE589894:BQH589894 CAA589894:CAD589894 CJW589894:CJZ589894 CTS589894:CTV589894 DDO589894:DDR589894 DNK589894:DNN589894 DXG589894:DXJ589894 EHC589894:EHF589894 EQY589894:ERB589894 FAU589894:FAX589894 FKQ589894:FKT589894 FUM589894:FUP589894 GEI589894:GEL589894 GOE589894:GOH589894 GYA589894:GYD589894 HHW589894:HHZ589894 HRS589894:HRV589894 IBO589894:IBR589894 ILK589894:ILN589894 IVG589894:IVJ589894 JFC589894:JFF589894 JOY589894:JPB589894 JYU589894:JYX589894 KIQ589894:KIT589894 KSM589894:KSP589894 LCI589894:LCL589894 LME589894:LMH589894 LWA589894:LWD589894 MFW589894:MFZ589894 MPS589894:MPV589894 MZO589894:MZR589894 NJK589894:NJN589894 NTG589894:NTJ589894 ODC589894:ODF589894 OMY589894:ONB589894 OWU589894:OWX589894 PGQ589894:PGT589894 PQM589894:PQP589894 QAI589894:QAL589894 QKE589894:QKH589894 QUA589894:QUD589894 RDW589894:RDZ589894 RNS589894:RNV589894 RXO589894:RXR589894 SHK589894:SHN589894 SRG589894:SRJ589894 TBC589894:TBF589894 TKY589894:TLB589894 TUU589894:TUX589894 UEQ589894:UET589894 UOM589894:UOP589894 UYI589894:UYL589894 VIE589894:VIH589894 VSA589894:VSD589894 WBW589894:WBZ589894 WLS589894:WLV589894 WVO589894:WVR589894 G655430:J655430 JC655430:JF655430 SY655430:TB655430 ACU655430:ACX655430 AMQ655430:AMT655430 AWM655430:AWP655430 BGI655430:BGL655430 BQE655430:BQH655430 CAA655430:CAD655430 CJW655430:CJZ655430 CTS655430:CTV655430 DDO655430:DDR655430 DNK655430:DNN655430 DXG655430:DXJ655430 EHC655430:EHF655430 EQY655430:ERB655430 FAU655430:FAX655430 FKQ655430:FKT655430 FUM655430:FUP655430 GEI655430:GEL655430 GOE655430:GOH655430 GYA655430:GYD655430 HHW655430:HHZ655430 HRS655430:HRV655430 IBO655430:IBR655430 ILK655430:ILN655430 IVG655430:IVJ655430 JFC655430:JFF655430 JOY655430:JPB655430 JYU655430:JYX655430 KIQ655430:KIT655430 KSM655430:KSP655430 LCI655430:LCL655430 LME655430:LMH655430 LWA655430:LWD655430 MFW655430:MFZ655430 MPS655430:MPV655430 MZO655430:MZR655430 NJK655430:NJN655430 NTG655430:NTJ655430 ODC655430:ODF655430 OMY655430:ONB655430 OWU655430:OWX655430 PGQ655430:PGT655430 PQM655430:PQP655430 QAI655430:QAL655430 QKE655430:QKH655430 QUA655430:QUD655430 RDW655430:RDZ655430 RNS655430:RNV655430 RXO655430:RXR655430 SHK655430:SHN655430 SRG655430:SRJ655430 TBC655430:TBF655430 TKY655430:TLB655430 TUU655430:TUX655430 UEQ655430:UET655430 UOM655430:UOP655430 UYI655430:UYL655430 VIE655430:VIH655430 VSA655430:VSD655430 WBW655430:WBZ655430 WLS655430:WLV655430 WVO655430:WVR655430 G720966:J720966 JC720966:JF720966 SY720966:TB720966 ACU720966:ACX720966 AMQ720966:AMT720966 AWM720966:AWP720966 BGI720966:BGL720966 BQE720966:BQH720966 CAA720966:CAD720966 CJW720966:CJZ720966 CTS720966:CTV720966 DDO720966:DDR720966 DNK720966:DNN720966 DXG720966:DXJ720966 EHC720966:EHF720966 EQY720966:ERB720966 FAU720966:FAX720966 FKQ720966:FKT720966 FUM720966:FUP720966 GEI720966:GEL720966 GOE720966:GOH720966 GYA720966:GYD720966 HHW720966:HHZ720966 HRS720966:HRV720966 IBO720966:IBR720966 ILK720966:ILN720966 IVG720966:IVJ720966 JFC720966:JFF720966 JOY720966:JPB720966 JYU720966:JYX720966 KIQ720966:KIT720966 KSM720966:KSP720966 LCI720966:LCL720966 LME720966:LMH720966 LWA720966:LWD720966 MFW720966:MFZ720966 MPS720966:MPV720966 MZO720966:MZR720966 NJK720966:NJN720966 NTG720966:NTJ720966 ODC720966:ODF720966 OMY720966:ONB720966 OWU720966:OWX720966 PGQ720966:PGT720966 PQM720966:PQP720966 QAI720966:QAL720966 QKE720966:QKH720966 QUA720966:QUD720966 RDW720966:RDZ720966 RNS720966:RNV720966 RXO720966:RXR720966 SHK720966:SHN720966 SRG720966:SRJ720966 TBC720966:TBF720966 TKY720966:TLB720966 TUU720966:TUX720966 UEQ720966:UET720966 UOM720966:UOP720966 UYI720966:UYL720966 VIE720966:VIH720966 VSA720966:VSD720966 WBW720966:WBZ720966 WLS720966:WLV720966 WVO720966:WVR720966 G786502:J786502 JC786502:JF786502 SY786502:TB786502 ACU786502:ACX786502 AMQ786502:AMT786502 AWM786502:AWP786502 BGI786502:BGL786502 BQE786502:BQH786502 CAA786502:CAD786502 CJW786502:CJZ786502 CTS786502:CTV786502 DDO786502:DDR786502 DNK786502:DNN786502 DXG786502:DXJ786502 EHC786502:EHF786502 EQY786502:ERB786502 FAU786502:FAX786502 FKQ786502:FKT786502 FUM786502:FUP786502 GEI786502:GEL786502 GOE786502:GOH786502 GYA786502:GYD786502 HHW786502:HHZ786502 HRS786502:HRV786502 IBO786502:IBR786502 ILK786502:ILN786502 IVG786502:IVJ786502 JFC786502:JFF786502 JOY786502:JPB786502 JYU786502:JYX786502 KIQ786502:KIT786502 KSM786502:KSP786502 LCI786502:LCL786502 LME786502:LMH786502 LWA786502:LWD786502 MFW786502:MFZ786502 MPS786502:MPV786502 MZO786502:MZR786502 NJK786502:NJN786502 NTG786502:NTJ786502 ODC786502:ODF786502 OMY786502:ONB786502 OWU786502:OWX786502 PGQ786502:PGT786502 PQM786502:PQP786502 QAI786502:QAL786502 QKE786502:QKH786502 QUA786502:QUD786502 RDW786502:RDZ786502 RNS786502:RNV786502 RXO786502:RXR786502 SHK786502:SHN786502 SRG786502:SRJ786502 TBC786502:TBF786502 TKY786502:TLB786502 TUU786502:TUX786502 UEQ786502:UET786502 UOM786502:UOP786502 UYI786502:UYL786502 VIE786502:VIH786502 VSA786502:VSD786502 WBW786502:WBZ786502 WLS786502:WLV786502 WVO786502:WVR786502 G852038:J852038 JC852038:JF852038 SY852038:TB852038 ACU852038:ACX852038 AMQ852038:AMT852038 AWM852038:AWP852038 BGI852038:BGL852038 BQE852038:BQH852038 CAA852038:CAD852038 CJW852038:CJZ852038 CTS852038:CTV852038 DDO852038:DDR852038 DNK852038:DNN852038 DXG852038:DXJ852038 EHC852038:EHF852038 EQY852038:ERB852038 FAU852038:FAX852038 FKQ852038:FKT852038 FUM852038:FUP852038 GEI852038:GEL852038 GOE852038:GOH852038 GYA852038:GYD852038 HHW852038:HHZ852038 HRS852038:HRV852038 IBO852038:IBR852038 ILK852038:ILN852038 IVG852038:IVJ852038 JFC852038:JFF852038 JOY852038:JPB852038 JYU852038:JYX852038 KIQ852038:KIT852038 KSM852038:KSP852038 LCI852038:LCL852038 LME852038:LMH852038 LWA852038:LWD852038 MFW852038:MFZ852038 MPS852038:MPV852038 MZO852038:MZR852038 NJK852038:NJN852038 NTG852038:NTJ852038 ODC852038:ODF852038 OMY852038:ONB852038 OWU852038:OWX852038 PGQ852038:PGT852038 PQM852038:PQP852038 QAI852038:QAL852038 QKE852038:QKH852038 QUA852038:QUD852038 RDW852038:RDZ852038 RNS852038:RNV852038 RXO852038:RXR852038 SHK852038:SHN852038 SRG852038:SRJ852038 TBC852038:TBF852038 TKY852038:TLB852038 TUU852038:TUX852038 UEQ852038:UET852038 UOM852038:UOP852038 UYI852038:UYL852038 VIE852038:VIH852038 VSA852038:VSD852038 WBW852038:WBZ852038 WLS852038:WLV852038 WVO852038:WVR852038 G917574:J917574 JC917574:JF917574 SY917574:TB917574 ACU917574:ACX917574 AMQ917574:AMT917574 AWM917574:AWP917574 BGI917574:BGL917574 BQE917574:BQH917574 CAA917574:CAD917574 CJW917574:CJZ917574 CTS917574:CTV917574 DDO917574:DDR917574 DNK917574:DNN917574 DXG917574:DXJ917574 EHC917574:EHF917574 EQY917574:ERB917574 FAU917574:FAX917574 FKQ917574:FKT917574 FUM917574:FUP917574 GEI917574:GEL917574 GOE917574:GOH917574 GYA917574:GYD917574 HHW917574:HHZ917574 HRS917574:HRV917574 IBO917574:IBR917574 ILK917574:ILN917574 IVG917574:IVJ917574 JFC917574:JFF917574 JOY917574:JPB917574 JYU917574:JYX917574 KIQ917574:KIT917574 KSM917574:KSP917574 LCI917574:LCL917574 LME917574:LMH917574 LWA917574:LWD917574 MFW917574:MFZ917574 MPS917574:MPV917574 MZO917574:MZR917574 NJK917574:NJN917574 NTG917574:NTJ917574 ODC917574:ODF917574 OMY917574:ONB917574 OWU917574:OWX917574 PGQ917574:PGT917574 PQM917574:PQP917574 QAI917574:QAL917574 QKE917574:QKH917574 QUA917574:QUD917574 RDW917574:RDZ917574 RNS917574:RNV917574 RXO917574:RXR917574 SHK917574:SHN917574 SRG917574:SRJ917574 TBC917574:TBF917574 TKY917574:TLB917574 TUU917574:TUX917574 UEQ917574:UET917574 UOM917574:UOP917574 UYI917574:UYL917574 VIE917574:VIH917574 VSA917574:VSD917574 WBW917574:WBZ917574 WLS917574:WLV917574 WVO917574:WVR917574 G983110:J983110 JC983110:JF983110 SY983110:TB983110 ACU983110:ACX983110 AMQ983110:AMT983110 AWM983110:AWP983110 BGI983110:BGL983110 BQE983110:BQH983110 CAA983110:CAD983110 CJW983110:CJZ983110 CTS983110:CTV983110 DDO983110:DDR983110 DNK983110:DNN983110 DXG983110:DXJ983110 EHC983110:EHF983110 EQY983110:ERB983110 FAU983110:FAX983110 FKQ983110:FKT983110 FUM983110:FUP983110 GEI983110:GEL983110 GOE983110:GOH983110 GYA983110:GYD983110 HHW983110:HHZ983110 HRS983110:HRV983110 IBO983110:IBR983110 ILK983110:ILN983110 IVG983110:IVJ983110 JFC983110:JFF983110 JOY983110:JPB983110 JYU983110:JYX983110 KIQ983110:KIT983110 KSM983110:KSP983110 LCI983110:LCL983110 LME983110:LMH983110 LWA983110:LWD983110 MFW983110:MFZ983110 MPS983110:MPV983110 MZO983110:MZR983110 NJK983110:NJN983110 NTG983110:NTJ983110 ODC983110:ODF983110 OMY983110:ONB983110 OWU983110:OWX983110 PGQ983110:PGT983110 PQM983110:PQP983110 QAI983110:QAL983110 QKE983110:QKH983110 QUA983110:QUD983110 RDW983110:RDZ983110 RNS983110:RNV983110 RXO983110:RXR983110 SHK983110:SHN983110 SRG983110:SRJ983110 TBC983110:TBF983110 TKY983110:TLB983110 TUU983110:TUX983110 UEQ983110:UET983110 UOM983110:UOP983110 UYI983110:UYL983110 VIE983110:VIH983110 VSA983110:VSD983110 WBW983110:WBZ983110 WLS983110:WLV983110 WVO983110:WVR983110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617:J65620 JC65617:JF65620 SY65617:TB65620 ACU65617:ACX65620 AMQ65617:AMT65620 AWM65617:AWP65620 BGI65617:BGL65620 BQE65617:BQH65620 CAA65617:CAD65620 CJW65617:CJZ65620 CTS65617:CTV65620 DDO65617:DDR65620 DNK65617:DNN65620 DXG65617:DXJ65620 EHC65617:EHF65620 EQY65617:ERB65620 FAU65617:FAX65620 FKQ65617:FKT65620 FUM65617:FUP65620 GEI65617:GEL65620 GOE65617:GOH65620 GYA65617:GYD65620 HHW65617:HHZ65620 HRS65617:HRV65620 IBO65617:IBR65620 ILK65617:ILN65620 IVG65617:IVJ65620 JFC65617:JFF65620 JOY65617:JPB65620 JYU65617:JYX65620 KIQ65617:KIT65620 KSM65617:KSP65620 LCI65617:LCL65620 LME65617:LMH65620 LWA65617:LWD65620 MFW65617:MFZ65620 MPS65617:MPV65620 MZO65617:MZR65620 NJK65617:NJN65620 NTG65617:NTJ65620 ODC65617:ODF65620 OMY65617:ONB65620 OWU65617:OWX65620 PGQ65617:PGT65620 PQM65617:PQP65620 QAI65617:QAL65620 QKE65617:QKH65620 QUA65617:QUD65620 RDW65617:RDZ65620 RNS65617:RNV65620 RXO65617:RXR65620 SHK65617:SHN65620 SRG65617:SRJ65620 TBC65617:TBF65620 TKY65617:TLB65620 TUU65617:TUX65620 UEQ65617:UET65620 UOM65617:UOP65620 UYI65617:UYL65620 VIE65617:VIH65620 VSA65617:VSD65620 WBW65617:WBZ65620 WLS65617:WLV65620 WVO65617:WVR65620 G131153:J131156 JC131153:JF131156 SY131153:TB131156 ACU131153:ACX131156 AMQ131153:AMT131156 AWM131153:AWP131156 BGI131153:BGL131156 BQE131153:BQH131156 CAA131153:CAD131156 CJW131153:CJZ131156 CTS131153:CTV131156 DDO131153:DDR131156 DNK131153:DNN131156 DXG131153:DXJ131156 EHC131153:EHF131156 EQY131153:ERB131156 FAU131153:FAX131156 FKQ131153:FKT131156 FUM131153:FUP131156 GEI131153:GEL131156 GOE131153:GOH131156 GYA131153:GYD131156 HHW131153:HHZ131156 HRS131153:HRV131156 IBO131153:IBR131156 ILK131153:ILN131156 IVG131153:IVJ131156 JFC131153:JFF131156 JOY131153:JPB131156 JYU131153:JYX131156 KIQ131153:KIT131156 KSM131153:KSP131156 LCI131153:LCL131156 LME131153:LMH131156 LWA131153:LWD131156 MFW131153:MFZ131156 MPS131153:MPV131156 MZO131153:MZR131156 NJK131153:NJN131156 NTG131153:NTJ131156 ODC131153:ODF131156 OMY131153:ONB131156 OWU131153:OWX131156 PGQ131153:PGT131156 PQM131153:PQP131156 QAI131153:QAL131156 QKE131153:QKH131156 QUA131153:QUD131156 RDW131153:RDZ131156 RNS131153:RNV131156 RXO131153:RXR131156 SHK131153:SHN131156 SRG131153:SRJ131156 TBC131153:TBF131156 TKY131153:TLB131156 TUU131153:TUX131156 UEQ131153:UET131156 UOM131153:UOP131156 UYI131153:UYL131156 VIE131153:VIH131156 VSA131153:VSD131156 WBW131153:WBZ131156 WLS131153:WLV131156 WVO131153:WVR131156 G196689:J196692 JC196689:JF196692 SY196689:TB196692 ACU196689:ACX196692 AMQ196689:AMT196692 AWM196689:AWP196692 BGI196689:BGL196692 BQE196689:BQH196692 CAA196689:CAD196692 CJW196689:CJZ196692 CTS196689:CTV196692 DDO196689:DDR196692 DNK196689:DNN196692 DXG196689:DXJ196692 EHC196689:EHF196692 EQY196689:ERB196692 FAU196689:FAX196692 FKQ196689:FKT196692 FUM196689:FUP196692 GEI196689:GEL196692 GOE196689:GOH196692 GYA196689:GYD196692 HHW196689:HHZ196692 HRS196689:HRV196692 IBO196689:IBR196692 ILK196689:ILN196692 IVG196689:IVJ196692 JFC196689:JFF196692 JOY196689:JPB196692 JYU196689:JYX196692 KIQ196689:KIT196692 KSM196689:KSP196692 LCI196689:LCL196692 LME196689:LMH196692 LWA196689:LWD196692 MFW196689:MFZ196692 MPS196689:MPV196692 MZO196689:MZR196692 NJK196689:NJN196692 NTG196689:NTJ196692 ODC196689:ODF196692 OMY196689:ONB196692 OWU196689:OWX196692 PGQ196689:PGT196692 PQM196689:PQP196692 QAI196689:QAL196692 QKE196689:QKH196692 QUA196689:QUD196692 RDW196689:RDZ196692 RNS196689:RNV196692 RXO196689:RXR196692 SHK196689:SHN196692 SRG196689:SRJ196692 TBC196689:TBF196692 TKY196689:TLB196692 TUU196689:TUX196692 UEQ196689:UET196692 UOM196689:UOP196692 UYI196689:UYL196692 VIE196689:VIH196692 VSA196689:VSD196692 WBW196689:WBZ196692 WLS196689:WLV196692 WVO196689:WVR196692 G262225:J262228 JC262225:JF262228 SY262225:TB262228 ACU262225:ACX262228 AMQ262225:AMT262228 AWM262225:AWP262228 BGI262225:BGL262228 BQE262225:BQH262228 CAA262225:CAD262228 CJW262225:CJZ262228 CTS262225:CTV262228 DDO262225:DDR262228 DNK262225:DNN262228 DXG262225:DXJ262228 EHC262225:EHF262228 EQY262225:ERB262228 FAU262225:FAX262228 FKQ262225:FKT262228 FUM262225:FUP262228 GEI262225:GEL262228 GOE262225:GOH262228 GYA262225:GYD262228 HHW262225:HHZ262228 HRS262225:HRV262228 IBO262225:IBR262228 ILK262225:ILN262228 IVG262225:IVJ262228 JFC262225:JFF262228 JOY262225:JPB262228 JYU262225:JYX262228 KIQ262225:KIT262228 KSM262225:KSP262228 LCI262225:LCL262228 LME262225:LMH262228 LWA262225:LWD262228 MFW262225:MFZ262228 MPS262225:MPV262228 MZO262225:MZR262228 NJK262225:NJN262228 NTG262225:NTJ262228 ODC262225:ODF262228 OMY262225:ONB262228 OWU262225:OWX262228 PGQ262225:PGT262228 PQM262225:PQP262228 QAI262225:QAL262228 QKE262225:QKH262228 QUA262225:QUD262228 RDW262225:RDZ262228 RNS262225:RNV262228 RXO262225:RXR262228 SHK262225:SHN262228 SRG262225:SRJ262228 TBC262225:TBF262228 TKY262225:TLB262228 TUU262225:TUX262228 UEQ262225:UET262228 UOM262225:UOP262228 UYI262225:UYL262228 VIE262225:VIH262228 VSA262225:VSD262228 WBW262225:WBZ262228 WLS262225:WLV262228 WVO262225:WVR262228 G327761:J327764 JC327761:JF327764 SY327761:TB327764 ACU327761:ACX327764 AMQ327761:AMT327764 AWM327761:AWP327764 BGI327761:BGL327764 BQE327761:BQH327764 CAA327761:CAD327764 CJW327761:CJZ327764 CTS327761:CTV327764 DDO327761:DDR327764 DNK327761:DNN327764 DXG327761:DXJ327764 EHC327761:EHF327764 EQY327761:ERB327764 FAU327761:FAX327764 FKQ327761:FKT327764 FUM327761:FUP327764 GEI327761:GEL327764 GOE327761:GOH327764 GYA327761:GYD327764 HHW327761:HHZ327764 HRS327761:HRV327764 IBO327761:IBR327764 ILK327761:ILN327764 IVG327761:IVJ327764 JFC327761:JFF327764 JOY327761:JPB327764 JYU327761:JYX327764 KIQ327761:KIT327764 KSM327761:KSP327764 LCI327761:LCL327764 LME327761:LMH327764 LWA327761:LWD327764 MFW327761:MFZ327764 MPS327761:MPV327764 MZO327761:MZR327764 NJK327761:NJN327764 NTG327761:NTJ327764 ODC327761:ODF327764 OMY327761:ONB327764 OWU327761:OWX327764 PGQ327761:PGT327764 PQM327761:PQP327764 QAI327761:QAL327764 QKE327761:QKH327764 QUA327761:QUD327764 RDW327761:RDZ327764 RNS327761:RNV327764 RXO327761:RXR327764 SHK327761:SHN327764 SRG327761:SRJ327764 TBC327761:TBF327764 TKY327761:TLB327764 TUU327761:TUX327764 UEQ327761:UET327764 UOM327761:UOP327764 UYI327761:UYL327764 VIE327761:VIH327764 VSA327761:VSD327764 WBW327761:WBZ327764 WLS327761:WLV327764 WVO327761:WVR327764 G393297:J393300 JC393297:JF393300 SY393297:TB393300 ACU393297:ACX393300 AMQ393297:AMT393300 AWM393297:AWP393300 BGI393297:BGL393300 BQE393297:BQH393300 CAA393297:CAD393300 CJW393297:CJZ393300 CTS393297:CTV393300 DDO393297:DDR393300 DNK393297:DNN393300 DXG393297:DXJ393300 EHC393297:EHF393300 EQY393297:ERB393300 FAU393297:FAX393300 FKQ393297:FKT393300 FUM393297:FUP393300 GEI393297:GEL393300 GOE393297:GOH393300 GYA393297:GYD393300 HHW393297:HHZ393300 HRS393297:HRV393300 IBO393297:IBR393300 ILK393297:ILN393300 IVG393297:IVJ393300 JFC393297:JFF393300 JOY393297:JPB393300 JYU393297:JYX393300 KIQ393297:KIT393300 KSM393297:KSP393300 LCI393297:LCL393300 LME393297:LMH393300 LWA393297:LWD393300 MFW393297:MFZ393300 MPS393297:MPV393300 MZO393297:MZR393300 NJK393297:NJN393300 NTG393297:NTJ393300 ODC393297:ODF393300 OMY393297:ONB393300 OWU393297:OWX393300 PGQ393297:PGT393300 PQM393297:PQP393300 QAI393297:QAL393300 QKE393297:QKH393300 QUA393297:QUD393300 RDW393297:RDZ393300 RNS393297:RNV393300 RXO393297:RXR393300 SHK393297:SHN393300 SRG393297:SRJ393300 TBC393297:TBF393300 TKY393297:TLB393300 TUU393297:TUX393300 UEQ393297:UET393300 UOM393297:UOP393300 UYI393297:UYL393300 VIE393297:VIH393300 VSA393297:VSD393300 WBW393297:WBZ393300 WLS393297:WLV393300 WVO393297:WVR393300 G458833:J458836 JC458833:JF458836 SY458833:TB458836 ACU458833:ACX458836 AMQ458833:AMT458836 AWM458833:AWP458836 BGI458833:BGL458836 BQE458833:BQH458836 CAA458833:CAD458836 CJW458833:CJZ458836 CTS458833:CTV458836 DDO458833:DDR458836 DNK458833:DNN458836 DXG458833:DXJ458836 EHC458833:EHF458836 EQY458833:ERB458836 FAU458833:FAX458836 FKQ458833:FKT458836 FUM458833:FUP458836 GEI458833:GEL458836 GOE458833:GOH458836 GYA458833:GYD458836 HHW458833:HHZ458836 HRS458833:HRV458836 IBO458833:IBR458836 ILK458833:ILN458836 IVG458833:IVJ458836 JFC458833:JFF458836 JOY458833:JPB458836 JYU458833:JYX458836 KIQ458833:KIT458836 KSM458833:KSP458836 LCI458833:LCL458836 LME458833:LMH458836 LWA458833:LWD458836 MFW458833:MFZ458836 MPS458833:MPV458836 MZO458833:MZR458836 NJK458833:NJN458836 NTG458833:NTJ458836 ODC458833:ODF458836 OMY458833:ONB458836 OWU458833:OWX458836 PGQ458833:PGT458836 PQM458833:PQP458836 QAI458833:QAL458836 QKE458833:QKH458836 QUA458833:QUD458836 RDW458833:RDZ458836 RNS458833:RNV458836 RXO458833:RXR458836 SHK458833:SHN458836 SRG458833:SRJ458836 TBC458833:TBF458836 TKY458833:TLB458836 TUU458833:TUX458836 UEQ458833:UET458836 UOM458833:UOP458836 UYI458833:UYL458836 VIE458833:VIH458836 VSA458833:VSD458836 WBW458833:WBZ458836 WLS458833:WLV458836 WVO458833:WVR458836 G524369:J524372 JC524369:JF524372 SY524369:TB524372 ACU524369:ACX524372 AMQ524369:AMT524372 AWM524369:AWP524372 BGI524369:BGL524372 BQE524369:BQH524372 CAA524369:CAD524372 CJW524369:CJZ524372 CTS524369:CTV524372 DDO524369:DDR524372 DNK524369:DNN524372 DXG524369:DXJ524372 EHC524369:EHF524372 EQY524369:ERB524372 FAU524369:FAX524372 FKQ524369:FKT524372 FUM524369:FUP524372 GEI524369:GEL524372 GOE524369:GOH524372 GYA524369:GYD524372 HHW524369:HHZ524372 HRS524369:HRV524372 IBO524369:IBR524372 ILK524369:ILN524372 IVG524369:IVJ524372 JFC524369:JFF524372 JOY524369:JPB524372 JYU524369:JYX524372 KIQ524369:KIT524372 KSM524369:KSP524372 LCI524369:LCL524372 LME524369:LMH524372 LWA524369:LWD524372 MFW524369:MFZ524372 MPS524369:MPV524372 MZO524369:MZR524372 NJK524369:NJN524372 NTG524369:NTJ524372 ODC524369:ODF524372 OMY524369:ONB524372 OWU524369:OWX524372 PGQ524369:PGT524372 PQM524369:PQP524372 QAI524369:QAL524372 QKE524369:QKH524372 QUA524369:QUD524372 RDW524369:RDZ524372 RNS524369:RNV524372 RXO524369:RXR524372 SHK524369:SHN524372 SRG524369:SRJ524372 TBC524369:TBF524372 TKY524369:TLB524372 TUU524369:TUX524372 UEQ524369:UET524372 UOM524369:UOP524372 UYI524369:UYL524372 VIE524369:VIH524372 VSA524369:VSD524372 WBW524369:WBZ524372 WLS524369:WLV524372 WVO524369:WVR524372 G589905:J589908 JC589905:JF589908 SY589905:TB589908 ACU589905:ACX589908 AMQ589905:AMT589908 AWM589905:AWP589908 BGI589905:BGL589908 BQE589905:BQH589908 CAA589905:CAD589908 CJW589905:CJZ589908 CTS589905:CTV589908 DDO589905:DDR589908 DNK589905:DNN589908 DXG589905:DXJ589908 EHC589905:EHF589908 EQY589905:ERB589908 FAU589905:FAX589908 FKQ589905:FKT589908 FUM589905:FUP589908 GEI589905:GEL589908 GOE589905:GOH589908 GYA589905:GYD589908 HHW589905:HHZ589908 HRS589905:HRV589908 IBO589905:IBR589908 ILK589905:ILN589908 IVG589905:IVJ589908 JFC589905:JFF589908 JOY589905:JPB589908 JYU589905:JYX589908 KIQ589905:KIT589908 KSM589905:KSP589908 LCI589905:LCL589908 LME589905:LMH589908 LWA589905:LWD589908 MFW589905:MFZ589908 MPS589905:MPV589908 MZO589905:MZR589908 NJK589905:NJN589908 NTG589905:NTJ589908 ODC589905:ODF589908 OMY589905:ONB589908 OWU589905:OWX589908 PGQ589905:PGT589908 PQM589905:PQP589908 QAI589905:QAL589908 QKE589905:QKH589908 QUA589905:QUD589908 RDW589905:RDZ589908 RNS589905:RNV589908 RXO589905:RXR589908 SHK589905:SHN589908 SRG589905:SRJ589908 TBC589905:TBF589908 TKY589905:TLB589908 TUU589905:TUX589908 UEQ589905:UET589908 UOM589905:UOP589908 UYI589905:UYL589908 VIE589905:VIH589908 VSA589905:VSD589908 WBW589905:WBZ589908 WLS589905:WLV589908 WVO589905:WVR589908 G655441:J655444 JC655441:JF655444 SY655441:TB655444 ACU655441:ACX655444 AMQ655441:AMT655444 AWM655441:AWP655444 BGI655441:BGL655444 BQE655441:BQH655444 CAA655441:CAD655444 CJW655441:CJZ655444 CTS655441:CTV655444 DDO655441:DDR655444 DNK655441:DNN655444 DXG655441:DXJ655444 EHC655441:EHF655444 EQY655441:ERB655444 FAU655441:FAX655444 FKQ655441:FKT655444 FUM655441:FUP655444 GEI655441:GEL655444 GOE655441:GOH655444 GYA655441:GYD655444 HHW655441:HHZ655444 HRS655441:HRV655444 IBO655441:IBR655444 ILK655441:ILN655444 IVG655441:IVJ655444 JFC655441:JFF655444 JOY655441:JPB655444 JYU655441:JYX655444 KIQ655441:KIT655444 KSM655441:KSP655444 LCI655441:LCL655444 LME655441:LMH655444 LWA655441:LWD655444 MFW655441:MFZ655444 MPS655441:MPV655444 MZO655441:MZR655444 NJK655441:NJN655444 NTG655441:NTJ655444 ODC655441:ODF655444 OMY655441:ONB655444 OWU655441:OWX655444 PGQ655441:PGT655444 PQM655441:PQP655444 QAI655441:QAL655444 QKE655441:QKH655444 QUA655441:QUD655444 RDW655441:RDZ655444 RNS655441:RNV655444 RXO655441:RXR655444 SHK655441:SHN655444 SRG655441:SRJ655444 TBC655441:TBF655444 TKY655441:TLB655444 TUU655441:TUX655444 UEQ655441:UET655444 UOM655441:UOP655444 UYI655441:UYL655444 VIE655441:VIH655444 VSA655441:VSD655444 WBW655441:WBZ655444 WLS655441:WLV655444 WVO655441:WVR655444 G720977:J720980 JC720977:JF720980 SY720977:TB720980 ACU720977:ACX720980 AMQ720977:AMT720980 AWM720977:AWP720980 BGI720977:BGL720980 BQE720977:BQH720980 CAA720977:CAD720980 CJW720977:CJZ720980 CTS720977:CTV720980 DDO720977:DDR720980 DNK720977:DNN720980 DXG720977:DXJ720980 EHC720977:EHF720980 EQY720977:ERB720980 FAU720977:FAX720980 FKQ720977:FKT720980 FUM720977:FUP720980 GEI720977:GEL720980 GOE720977:GOH720980 GYA720977:GYD720980 HHW720977:HHZ720980 HRS720977:HRV720980 IBO720977:IBR720980 ILK720977:ILN720980 IVG720977:IVJ720980 JFC720977:JFF720980 JOY720977:JPB720980 JYU720977:JYX720980 KIQ720977:KIT720980 KSM720977:KSP720980 LCI720977:LCL720980 LME720977:LMH720980 LWA720977:LWD720980 MFW720977:MFZ720980 MPS720977:MPV720980 MZO720977:MZR720980 NJK720977:NJN720980 NTG720977:NTJ720980 ODC720977:ODF720980 OMY720977:ONB720980 OWU720977:OWX720980 PGQ720977:PGT720980 PQM720977:PQP720980 QAI720977:QAL720980 QKE720977:QKH720980 QUA720977:QUD720980 RDW720977:RDZ720980 RNS720977:RNV720980 RXO720977:RXR720980 SHK720977:SHN720980 SRG720977:SRJ720980 TBC720977:TBF720980 TKY720977:TLB720980 TUU720977:TUX720980 UEQ720977:UET720980 UOM720977:UOP720980 UYI720977:UYL720980 VIE720977:VIH720980 VSA720977:VSD720980 WBW720977:WBZ720980 WLS720977:WLV720980 WVO720977:WVR720980 G786513:J786516 JC786513:JF786516 SY786513:TB786516 ACU786513:ACX786516 AMQ786513:AMT786516 AWM786513:AWP786516 BGI786513:BGL786516 BQE786513:BQH786516 CAA786513:CAD786516 CJW786513:CJZ786516 CTS786513:CTV786516 DDO786513:DDR786516 DNK786513:DNN786516 DXG786513:DXJ786516 EHC786513:EHF786516 EQY786513:ERB786516 FAU786513:FAX786516 FKQ786513:FKT786516 FUM786513:FUP786516 GEI786513:GEL786516 GOE786513:GOH786516 GYA786513:GYD786516 HHW786513:HHZ786516 HRS786513:HRV786516 IBO786513:IBR786516 ILK786513:ILN786516 IVG786513:IVJ786516 JFC786513:JFF786516 JOY786513:JPB786516 JYU786513:JYX786516 KIQ786513:KIT786516 KSM786513:KSP786516 LCI786513:LCL786516 LME786513:LMH786516 LWA786513:LWD786516 MFW786513:MFZ786516 MPS786513:MPV786516 MZO786513:MZR786516 NJK786513:NJN786516 NTG786513:NTJ786516 ODC786513:ODF786516 OMY786513:ONB786516 OWU786513:OWX786516 PGQ786513:PGT786516 PQM786513:PQP786516 QAI786513:QAL786516 QKE786513:QKH786516 QUA786513:QUD786516 RDW786513:RDZ786516 RNS786513:RNV786516 RXO786513:RXR786516 SHK786513:SHN786516 SRG786513:SRJ786516 TBC786513:TBF786516 TKY786513:TLB786516 TUU786513:TUX786516 UEQ786513:UET786516 UOM786513:UOP786516 UYI786513:UYL786516 VIE786513:VIH786516 VSA786513:VSD786516 WBW786513:WBZ786516 WLS786513:WLV786516 WVO786513:WVR786516 G852049:J852052 JC852049:JF852052 SY852049:TB852052 ACU852049:ACX852052 AMQ852049:AMT852052 AWM852049:AWP852052 BGI852049:BGL852052 BQE852049:BQH852052 CAA852049:CAD852052 CJW852049:CJZ852052 CTS852049:CTV852052 DDO852049:DDR852052 DNK852049:DNN852052 DXG852049:DXJ852052 EHC852049:EHF852052 EQY852049:ERB852052 FAU852049:FAX852052 FKQ852049:FKT852052 FUM852049:FUP852052 GEI852049:GEL852052 GOE852049:GOH852052 GYA852049:GYD852052 HHW852049:HHZ852052 HRS852049:HRV852052 IBO852049:IBR852052 ILK852049:ILN852052 IVG852049:IVJ852052 JFC852049:JFF852052 JOY852049:JPB852052 JYU852049:JYX852052 KIQ852049:KIT852052 KSM852049:KSP852052 LCI852049:LCL852052 LME852049:LMH852052 LWA852049:LWD852052 MFW852049:MFZ852052 MPS852049:MPV852052 MZO852049:MZR852052 NJK852049:NJN852052 NTG852049:NTJ852052 ODC852049:ODF852052 OMY852049:ONB852052 OWU852049:OWX852052 PGQ852049:PGT852052 PQM852049:PQP852052 QAI852049:QAL852052 QKE852049:QKH852052 QUA852049:QUD852052 RDW852049:RDZ852052 RNS852049:RNV852052 RXO852049:RXR852052 SHK852049:SHN852052 SRG852049:SRJ852052 TBC852049:TBF852052 TKY852049:TLB852052 TUU852049:TUX852052 UEQ852049:UET852052 UOM852049:UOP852052 UYI852049:UYL852052 VIE852049:VIH852052 VSA852049:VSD852052 WBW852049:WBZ852052 WLS852049:WLV852052 WVO852049:WVR852052 G917585:J917588 JC917585:JF917588 SY917585:TB917588 ACU917585:ACX917588 AMQ917585:AMT917588 AWM917585:AWP917588 BGI917585:BGL917588 BQE917585:BQH917588 CAA917585:CAD917588 CJW917585:CJZ917588 CTS917585:CTV917588 DDO917585:DDR917588 DNK917585:DNN917588 DXG917585:DXJ917588 EHC917585:EHF917588 EQY917585:ERB917588 FAU917585:FAX917588 FKQ917585:FKT917588 FUM917585:FUP917588 GEI917585:GEL917588 GOE917585:GOH917588 GYA917585:GYD917588 HHW917585:HHZ917588 HRS917585:HRV917588 IBO917585:IBR917588 ILK917585:ILN917588 IVG917585:IVJ917588 JFC917585:JFF917588 JOY917585:JPB917588 JYU917585:JYX917588 KIQ917585:KIT917588 KSM917585:KSP917588 LCI917585:LCL917588 LME917585:LMH917588 LWA917585:LWD917588 MFW917585:MFZ917588 MPS917585:MPV917588 MZO917585:MZR917588 NJK917585:NJN917588 NTG917585:NTJ917588 ODC917585:ODF917588 OMY917585:ONB917588 OWU917585:OWX917588 PGQ917585:PGT917588 PQM917585:PQP917588 QAI917585:QAL917588 QKE917585:QKH917588 QUA917585:QUD917588 RDW917585:RDZ917588 RNS917585:RNV917588 RXO917585:RXR917588 SHK917585:SHN917588 SRG917585:SRJ917588 TBC917585:TBF917588 TKY917585:TLB917588 TUU917585:TUX917588 UEQ917585:UET917588 UOM917585:UOP917588 UYI917585:UYL917588 VIE917585:VIH917588 VSA917585:VSD917588 WBW917585:WBZ917588 WLS917585:WLV917588 WVO917585:WVR917588 G983121:J983124 JC983121:JF983124 SY983121:TB983124 ACU983121:ACX983124 AMQ983121:AMT983124 AWM983121:AWP983124 BGI983121:BGL983124 BQE983121:BQH983124 CAA983121:CAD983124 CJW983121:CJZ983124 CTS983121:CTV983124 DDO983121:DDR983124 DNK983121:DNN983124 DXG983121:DXJ983124 EHC983121:EHF983124 EQY983121:ERB983124 FAU983121:FAX983124 FKQ983121:FKT983124 FUM983121:FUP983124 GEI983121:GEL983124 GOE983121:GOH983124 GYA983121:GYD983124 HHW983121:HHZ983124 HRS983121:HRV983124 IBO983121:IBR983124 ILK983121:ILN983124 IVG983121:IVJ983124 JFC983121:JFF983124 JOY983121:JPB983124 JYU983121:JYX983124 KIQ983121:KIT983124 KSM983121:KSP983124 LCI983121:LCL983124 LME983121:LMH983124 LWA983121:LWD983124 MFW983121:MFZ983124 MPS983121:MPV983124 MZO983121:MZR983124 NJK983121:NJN983124 NTG983121:NTJ983124 ODC983121:ODF983124 OMY983121:ONB983124 OWU983121:OWX983124 PGQ983121:PGT983124 PQM983121:PQP983124 QAI983121:QAL983124 QKE983121:QKH983124 QUA983121:QUD983124 RDW983121:RDZ983124 RNS983121:RNV983124 RXO983121:RXR983124 SHK983121:SHN983124 SRG983121:SRJ983124 TBC983121:TBF983124 TKY983121:TLB983124 TUU983121:TUX983124 UEQ983121:UET983124 UOM983121:UOP983124 UYI983121:UYL983124 VIE983121:VIH983124 VSA983121:VSD983124 WBW983121:WBZ983124 WLS983121:WLV983124 WVO983121:WVR983124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624:J65624 JC65624:JF65624 SY65624:TB65624 ACU65624:ACX65624 AMQ65624:AMT65624 AWM65624:AWP65624 BGI65624:BGL65624 BQE65624:BQH65624 CAA65624:CAD65624 CJW65624:CJZ65624 CTS65624:CTV65624 DDO65624:DDR65624 DNK65624:DNN65624 DXG65624:DXJ65624 EHC65624:EHF65624 EQY65624:ERB65624 FAU65624:FAX65624 FKQ65624:FKT65624 FUM65624:FUP65624 GEI65624:GEL65624 GOE65624:GOH65624 GYA65624:GYD65624 HHW65624:HHZ65624 HRS65624:HRV65624 IBO65624:IBR65624 ILK65624:ILN65624 IVG65624:IVJ65624 JFC65624:JFF65624 JOY65624:JPB65624 JYU65624:JYX65624 KIQ65624:KIT65624 KSM65624:KSP65624 LCI65624:LCL65624 LME65624:LMH65624 LWA65624:LWD65624 MFW65624:MFZ65624 MPS65624:MPV65624 MZO65624:MZR65624 NJK65624:NJN65624 NTG65624:NTJ65624 ODC65624:ODF65624 OMY65624:ONB65624 OWU65624:OWX65624 PGQ65624:PGT65624 PQM65624:PQP65624 QAI65624:QAL65624 QKE65624:QKH65624 QUA65624:QUD65624 RDW65624:RDZ65624 RNS65624:RNV65624 RXO65624:RXR65624 SHK65624:SHN65624 SRG65624:SRJ65624 TBC65624:TBF65624 TKY65624:TLB65624 TUU65624:TUX65624 UEQ65624:UET65624 UOM65624:UOP65624 UYI65624:UYL65624 VIE65624:VIH65624 VSA65624:VSD65624 WBW65624:WBZ65624 WLS65624:WLV65624 WVO65624:WVR65624 G131160:J131160 JC131160:JF131160 SY131160:TB131160 ACU131160:ACX131160 AMQ131160:AMT131160 AWM131160:AWP131160 BGI131160:BGL131160 BQE131160:BQH131160 CAA131160:CAD131160 CJW131160:CJZ131160 CTS131160:CTV131160 DDO131160:DDR131160 DNK131160:DNN131160 DXG131160:DXJ131160 EHC131160:EHF131160 EQY131160:ERB131160 FAU131160:FAX131160 FKQ131160:FKT131160 FUM131160:FUP131160 GEI131160:GEL131160 GOE131160:GOH131160 GYA131160:GYD131160 HHW131160:HHZ131160 HRS131160:HRV131160 IBO131160:IBR131160 ILK131160:ILN131160 IVG131160:IVJ131160 JFC131160:JFF131160 JOY131160:JPB131160 JYU131160:JYX131160 KIQ131160:KIT131160 KSM131160:KSP131160 LCI131160:LCL131160 LME131160:LMH131160 LWA131160:LWD131160 MFW131160:MFZ131160 MPS131160:MPV131160 MZO131160:MZR131160 NJK131160:NJN131160 NTG131160:NTJ131160 ODC131160:ODF131160 OMY131160:ONB131160 OWU131160:OWX131160 PGQ131160:PGT131160 PQM131160:PQP131160 QAI131160:QAL131160 QKE131160:QKH131160 QUA131160:QUD131160 RDW131160:RDZ131160 RNS131160:RNV131160 RXO131160:RXR131160 SHK131160:SHN131160 SRG131160:SRJ131160 TBC131160:TBF131160 TKY131160:TLB131160 TUU131160:TUX131160 UEQ131160:UET131160 UOM131160:UOP131160 UYI131160:UYL131160 VIE131160:VIH131160 VSA131160:VSD131160 WBW131160:WBZ131160 WLS131160:WLV131160 WVO131160:WVR131160 G196696:J196696 JC196696:JF196696 SY196696:TB196696 ACU196696:ACX196696 AMQ196696:AMT196696 AWM196696:AWP196696 BGI196696:BGL196696 BQE196696:BQH196696 CAA196696:CAD196696 CJW196696:CJZ196696 CTS196696:CTV196696 DDO196696:DDR196696 DNK196696:DNN196696 DXG196696:DXJ196696 EHC196696:EHF196696 EQY196696:ERB196696 FAU196696:FAX196696 FKQ196696:FKT196696 FUM196696:FUP196696 GEI196696:GEL196696 GOE196696:GOH196696 GYA196696:GYD196696 HHW196696:HHZ196696 HRS196696:HRV196696 IBO196696:IBR196696 ILK196696:ILN196696 IVG196696:IVJ196696 JFC196696:JFF196696 JOY196696:JPB196696 JYU196696:JYX196696 KIQ196696:KIT196696 KSM196696:KSP196696 LCI196696:LCL196696 LME196696:LMH196696 LWA196696:LWD196696 MFW196696:MFZ196696 MPS196696:MPV196696 MZO196696:MZR196696 NJK196696:NJN196696 NTG196696:NTJ196696 ODC196696:ODF196696 OMY196696:ONB196696 OWU196696:OWX196696 PGQ196696:PGT196696 PQM196696:PQP196696 QAI196696:QAL196696 QKE196696:QKH196696 QUA196696:QUD196696 RDW196696:RDZ196696 RNS196696:RNV196696 RXO196696:RXR196696 SHK196696:SHN196696 SRG196696:SRJ196696 TBC196696:TBF196696 TKY196696:TLB196696 TUU196696:TUX196696 UEQ196696:UET196696 UOM196696:UOP196696 UYI196696:UYL196696 VIE196696:VIH196696 VSA196696:VSD196696 WBW196696:WBZ196696 WLS196696:WLV196696 WVO196696:WVR196696 G262232:J262232 JC262232:JF262232 SY262232:TB262232 ACU262232:ACX262232 AMQ262232:AMT262232 AWM262232:AWP262232 BGI262232:BGL262232 BQE262232:BQH262232 CAA262232:CAD262232 CJW262232:CJZ262232 CTS262232:CTV262232 DDO262232:DDR262232 DNK262232:DNN262232 DXG262232:DXJ262232 EHC262232:EHF262232 EQY262232:ERB262232 FAU262232:FAX262232 FKQ262232:FKT262232 FUM262232:FUP262232 GEI262232:GEL262232 GOE262232:GOH262232 GYA262232:GYD262232 HHW262232:HHZ262232 HRS262232:HRV262232 IBO262232:IBR262232 ILK262232:ILN262232 IVG262232:IVJ262232 JFC262232:JFF262232 JOY262232:JPB262232 JYU262232:JYX262232 KIQ262232:KIT262232 KSM262232:KSP262232 LCI262232:LCL262232 LME262232:LMH262232 LWA262232:LWD262232 MFW262232:MFZ262232 MPS262232:MPV262232 MZO262232:MZR262232 NJK262232:NJN262232 NTG262232:NTJ262232 ODC262232:ODF262232 OMY262232:ONB262232 OWU262232:OWX262232 PGQ262232:PGT262232 PQM262232:PQP262232 QAI262232:QAL262232 QKE262232:QKH262232 QUA262232:QUD262232 RDW262232:RDZ262232 RNS262232:RNV262232 RXO262232:RXR262232 SHK262232:SHN262232 SRG262232:SRJ262232 TBC262232:TBF262232 TKY262232:TLB262232 TUU262232:TUX262232 UEQ262232:UET262232 UOM262232:UOP262232 UYI262232:UYL262232 VIE262232:VIH262232 VSA262232:VSD262232 WBW262232:WBZ262232 WLS262232:WLV262232 WVO262232:WVR262232 G327768:J327768 JC327768:JF327768 SY327768:TB327768 ACU327768:ACX327768 AMQ327768:AMT327768 AWM327768:AWP327768 BGI327768:BGL327768 BQE327768:BQH327768 CAA327768:CAD327768 CJW327768:CJZ327768 CTS327768:CTV327768 DDO327768:DDR327768 DNK327768:DNN327768 DXG327768:DXJ327768 EHC327768:EHF327768 EQY327768:ERB327768 FAU327768:FAX327768 FKQ327768:FKT327768 FUM327768:FUP327768 GEI327768:GEL327768 GOE327768:GOH327768 GYA327768:GYD327768 HHW327768:HHZ327768 HRS327768:HRV327768 IBO327768:IBR327768 ILK327768:ILN327768 IVG327768:IVJ327768 JFC327768:JFF327768 JOY327768:JPB327768 JYU327768:JYX327768 KIQ327768:KIT327768 KSM327768:KSP327768 LCI327768:LCL327768 LME327768:LMH327768 LWA327768:LWD327768 MFW327768:MFZ327768 MPS327768:MPV327768 MZO327768:MZR327768 NJK327768:NJN327768 NTG327768:NTJ327768 ODC327768:ODF327768 OMY327768:ONB327768 OWU327768:OWX327768 PGQ327768:PGT327768 PQM327768:PQP327768 QAI327768:QAL327768 QKE327768:QKH327768 QUA327768:QUD327768 RDW327768:RDZ327768 RNS327768:RNV327768 RXO327768:RXR327768 SHK327768:SHN327768 SRG327768:SRJ327768 TBC327768:TBF327768 TKY327768:TLB327768 TUU327768:TUX327768 UEQ327768:UET327768 UOM327768:UOP327768 UYI327768:UYL327768 VIE327768:VIH327768 VSA327768:VSD327768 WBW327768:WBZ327768 WLS327768:WLV327768 WVO327768:WVR327768 G393304:J393304 JC393304:JF393304 SY393304:TB393304 ACU393304:ACX393304 AMQ393304:AMT393304 AWM393304:AWP393304 BGI393304:BGL393304 BQE393304:BQH393304 CAA393304:CAD393304 CJW393304:CJZ393304 CTS393304:CTV393304 DDO393304:DDR393304 DNK393304:DNN393304 DXG393304:DXJ393304 EHC393304:EHF393304 EQY393304:ERB393304 FAU393304:FAX393304 FKQ393304:FKT393304 FUM393304:FUP393304 GEI393304:GEL393304 GOE393304:GOH393304 GYA393304:GYD393304 HHW393304:HHZ393304 HRS393304:HRV393304 IBO393304:IBR393304 ILK393304:ILN393304 IVG393304:IVJ393304 JFC393304:JFF393304 JOY393304:JPB393304 JYU393304:JYX393304 KIQ393304:KIT393304 KSM393304:KSP393304 LCI393304:LCL393304 LME393304:LMH393304 LWA393304:LWD393304 MFW393304:MFZ393304 MPS393304:MPV393304 MZO393304:MZR393304 NJK393304:NJN393304 NTG393304:NTJ393304 ODC393304:ODF393304 OMY393304:ONB393304 OWU393304:OWX393304 PGQ393304:PGT393304 PQM393304:PQP393304 QAI393304:QAL393304 QKE393304:QKH393304 QUA393304:QUD393304 RDW393304:RDZ393304 RNS393304:RNV393304 RXO393304:RXR393304 SHK393304:SHN393304 SRG393304:SRJ393304 TBC393304:TBF393304 TKY393304:TLB393304 TUU393304:TUX393304 UEQ393304:UET393304 UOM393304:UOP393304 UYI393304:UYL393304 VIE393304:VIH393304 VSA393304:VSD393304 WBW393304:WBZ393304 WLS393304:WLV393304 WVO393304:WVR393304 G458840:J458840 JC458840:JF458840 SY458840:TB458840 ACU458840:ACX458840 AMQ458840:AMT458840 AWM458840:AWP458840 BGI458840:BGL458840 BQE458840:BQH458840 CAA458840:CAD458840 CJW458840:CJZ458840 CTS458840:CTV458840 DDO458840:DDR458840 DNK458840:DNN458840 DXG458840:DXJ458840 EHC458840:EHF458840 EQY458840:ERB458840 FAU458840:FAX458840 FKQ458840:FKT458840 FUM458840:FUP458840 GEI458840:GEL458840 GOE458840:GOH458840 GYA458840:GYD458840 HHW458840:HHZ458840 HRS458840:HRV458840 IBO458840:IBR458840 ILK458840:ILN458840 IVG458840:IVJ458840 JFC458840:JFF458840 JOY458840:JPB458840 JYU458840:JYX458840 KIQ458840:KIT458840 KSM458840:KSP458840 LCI458840:LCL458840 LME458840:LMH458840 LWA458840:LWD458840 MFW458840:MFZ458840 MPS458840:MPV458840 MZO458840:MZR458840 NJK458840:NJN458840 NTG458840:NTJ458840 ODC458840:ODF458840 OMY458840:ONB458840 OWU458840:OWX458840 PGQ458840:PGT458840 PQM458840:PQP458840 QAI458840:QAL458840 QKE458840:QKH458840 QUA458840:QUD458840 RDW458840:RDZ458840 RNS458840:RNV458840 RXO458840:RXR458840 SHK458840:SHN458840 SRG458840:SRJ458840 TBC458840:TBF458840 TKY458840:TLB458840 TUU458840:TUX458840 UEQ458840:UET458840 UOM458840:UOP458840 UYI458840:UYL458840 VIE458840:VIH458840 VSA458840:VSD458840 WBW458840:WBZ458840 WLS458840:WLV458840 WVO458840:WVR458840 G524376:J524376 JC524376:JF524376 SY524376:TB524376 ACU524376:ACX524376 AMQ524376:AMT524376 AWM524376:AWP524376 BGI524376:BGL524376 BQE524376:BQH524376 CAA524376:CAD524376 CJW524376:CJZ524376 CTS524376:CTV524376 DDO524376:DDR524376 DNK524376:DNN524376 DXG524376:DXJ524376 EHC524376:EHF524376 EQY524376:ERB524376 FAU524376:FAX524376 FKQ524376:FKT524376 FUM524376:FUP524376 GEI524376:GEL524376 GOE524376:GOH524376 GYA524376:GYD524376 HHW524376:HHZ524376 HRS524376:HRV524376 IBO524376:IBR524376 ILK524376:ILN524376 IVG524376:IVJ524376 JFC524376:JFF524376 JOY524376:JPB524376 JYU524376:JYX524376 KIQ524376:KIT524376 KSM524376:KSP524376 LCI524376:LCL524376 LME524376:LMH524376 LWA524376:LWD524376 MFW524376:MFZ524376 MPS524376:MPV524376 MZO524376:MZR524376 NJK524376:NJN524376 NTG524376:NTJ524376 ODC524376:ODF524376 OMY524376:ONB524376 OWU524376:OWX524376 PGQ524376:PGT524376 PQM524376:PQP524376 QAI524376:QAL524376 QKE524376:QKH524376 QUA524376:QUD524376 RDW524376:RDZ524376 RNS524376:RNV524376 RXO524376:RXR524376 SHK524376:SHN524376 SRG524376:SRJ524376 TBC524376:TBF524376 TKY524376:TLB524376 TUU524376:TUX524376 UEQ524376:UET524376 UOM524376:UOP524376 UYI524376:UYL524376 VIE524376:VIH524376 VSA524376:VSD524376 WBW524376:WBZ524376 WLS524376:WLV524376 WVO524376:WVR524376 G589912:J589912 JC589912:JF589912 SY589912:TB589912 ACU589912:ACX589912 AMQ589912:AMT589912 AWM589912:AWP589912 BGI589912:BGL589912 BQE589912:BQH589912 CAA589912:CAD589912 CJW589912:CJZ589912 CTS589912:CTV589912 DDO589912:DDR589912 DNK589912:DNN589912 DXG589912:DXJ589912 EHC589912:EHF589912 EQY589912:ERB589912 FAU589912:FAX589912 FKQ589912:FKT589912 FUM589912:FUP589912 GEI589912:GEL589912 GOE589912:GOH589912 GYA589912:GYD589912 HHW589912:HHZ589912 HRS589912:HRV589912 IBO589912:IBR589912 ILK589912:ILN589912 IVG589912:IVJ589912 JFC589912:JFF589912 JOY589912:JPB589912 JYU589912:JYX589912 KIQ589912:KIT589912 KSM589912:KSP589912 LCI589912:LCL589912 LME589912:LMH589912 LWA589912:LWD589912 MFW589912:MFZ589912 MPS589912:MPV589912 MZO589912:MZR589912 NJK589912:NJN589912 NTG589912:NTJ589912 ODC589912:ODF589912 OMY589912:ONB589912 OWU589912:OWX589912 PGQ589912:PGT589912 PQM589912:PQP589912 QAI589912:QAL589912 QKE589912:QKH589912 QUA589912:QUD589912 RDW589912:RDZ589912 RNS589912:RNV589912 RXO589912:RXR589912 SHK589912:SHN589912 SRG589912:SRJ589912 TBC589912:TBF589912 TKY589912:TLB589912 TUU589912:TUX589912 UEQ589912:UET589912 UOM589912:UOP589912 UYI589912:UYL589912 VIE589912:VIH589912 VSA589912:VSD589912 WBW589912:WBZ589912 WLS589912:WLV589912 WVO589912:WVR589912 G655448:J655448 JC655448:JF655448 SY655448:TB655448 ACU655448:ACX655448 AMQ655448:AMT655448 AWM655448:AWP655448 BGI655448:BGL655448 BQE655448:BQH655448 CAA655448:CAD655448 CJW655448:CJZ655448 CTS655448:CTV655448 DDO655448:DDR655448 DNK655448:DNN655448 DXG655448:DXJ655448 EHC655448:EHF655448 EQY655448:ERB655448 FAU655448:FAX655448 FKQ655448:FKT655448 FUM655448:FUP655448 GEI655448:GEL655448 GOE655448:GOH655448 GYA655448:GYD655448 HHW655448:HHZ655448 HRS655448:HRV655448 IBO655448:IBR655448 ILK655448:ILN655448 IVG655448:IVJ655448 JFC655448:JFF655448 JOY655448:JPB655448 JYU655448:JYX655448 KIQ655448:KIT655448 KSM655448:KSP655448 LCI655448:LCL655448 LME655448:LMH655448 LWA655448:LWD655448 MFW655448:MFZ655448 MPS655448:MPV655448 MZO655448:MZR655448 NJK655448:NJN655448 NTG655448:NTJ655448 ODC655448:ODF655448 OMY655448:ONB655448 OWU655448:OWX655448 PGQ655448:PGT655448 PQM655448:PQP655448 QAI655448:QAL655448 QKE655448:QKH655448 QUA655448:QUD655448 RDW655448:RDZ655448 RNS655448:RNV655448 RXO655448:RXR655448 SHK655448:SHN655448 SRG655448:SRJ655448 TBC655448:TBF655448 TKY655448:TLB655448 TUU655448:TUX655448 UEQ655448:UET655448 UOM655448:UOP655448 UYI655448:UYL655448 VIE655448:VIH655448 VSA655448:VSD655448 WBW655448:WBZ655448 WLS655448:WLV655448 WVO655448:WVR655448 G720984:J720984 JC720984:JF720984 SY720984:TB720984 ACU720984:ACX720984 AMQ720984:AMT720984 AWM720984:AWP720984 BGI720984:BGL720984 BQE720984:BQH720984 CAA720984:CAD720984 CJW720984:CJZ720984 CTS720984:CTV720984 DDO720984:DDR720984 DNK720984:DNN720984 DXG720984:DXJ720984 EHC720984:EHF720984 EQY720984:ERB720984 FAU720984:FAX720984 FKQ720984:FKT720984 FUM720984:FUP720984 GEI720984:GEL720984 GOE720984:GOH720984 GYA720984:GYD720984 HHW720984:HHZ720984 HRS720984:HRV720984 IBO720984:IBR720984 ILK720984:ILN720984 IVG720984:IVJ720984 JFC720984:JFF720984 JOY720984:JPB720984 JYU720984:JYX720984 KIQ720984:KIT720984 KSM720984:KSP720984 LCI720984:LCL720984 LME720984:LMH720984 LWA720984:LWD720984 MFW720984:MFZ720984 MPS720984:MPV720984 MZO720984:MZR720984 NJK720984:NJN720984 NTG720984:NTJ720984 ODC720984:ODF720984 OMY720984:ONB720984 OWU720984:OWX720984 PGQ720984:PGT720984 PQM720984:PQP720984 QAI720984:QAL720984 QKE720984:QKH720984 QUA720984:QUD720984 RDW720984:RDZ720984 RNS720984:RNV720984 RXO720984:RXR720984 SHK720984:SHN720984 SRG720984:SRJ720984 TBC720984:TBF720984 TKY720984:TLB720984 TUU720984:TUX720984 UEQ720984:UET720984 UOM720984:UOP720984 UYI720984:UYL720984 VIE720984:VIH720984 VSA720984:VSD720984 WBW720984:WBZ720984 WLS720984:WLV720984 WVO720984:WVR720984 G786520:J786520 JC786520:JF786520 SY786520:TB786520 ACU786520:ACX786520 AMQ786520:AMT786520 AWM786520:AWP786520 BGI786520:BGL786520 BQE786520:BQH786520 CAA786520:CAD786520 CJW786520:CJZ786520 CTS786520:CTV786520 DDO786520:DDR786520 DNK786520:DNN786520 DXG786520:DXJ786520 EHC786520:EHF786520 EQY786520:ERB786520 FAU786520:FAX786520 FKQ786520:FKT786520 FUM786520:FUP786520 GEI786520:GEL786520 GOE786520:GOH786520 GYA786520:GYD786520 HHW786520:HHZ786520 HRS786520:HRV786520 IBO786520:IBR786520 ILK786520:ILN786520 IVG786520:IVJ786520 JFC786520:JFF786520 JOY786520:JPB786520 JYU786520:JYX786520 KIQ786520:KIT786520 KSM786520:KSP786520 LCI786520:LCL786520 LME786520:LMH786520 LWA786520:LWD786520 MFW786520:MFZ786520 MPS786520:MPV786520 MZO786520:MZR786520 NJK786520:NJN786520 NTG786520:NTJ786520 ODC786520:ODF786520 OMY786520:ONB786520 OWU786520:OWX786520 PGQ786520:PGT786520 PQM786520:PQP786520 QAI786520:QAL786520 QKE786520:QKH786520 QUA786520:QUD786520 RDW786520:RDZ786520 RNS786520:RNV786520 RXO786520:RXR786520 SHK786520:SHN786520 SRG786520:SRJ786520 TBC786520:TBF786520 TKY786520:TLB786520 TUU786520:TUX786520 UEQ786520:UET786520 UOM786520:UOP786520 UYI786520:UYL786520 VIE786520:VIH786520 VSA786520:VSD786520 WBW786520:WBZ786520 WLS786520:WLV786520 WVO786520:WVR786520 G852056:J852056 JC852056:JF852056 SY852056:TB852056 ACU852056:ACX852056 AMQ852056:AMT852056 AWM852056:AWP852056 BGI852056:BGL852056 BQE852056:BQH852056 CAA852056:CAD852056 CJW852056:CJZ852056 CTS852056:CTV852056 DDO852056:DDR852056 DNK852056:DNN852056 DXG852056:DXJ852056 EHC852056:EHF852056 EQY852056:ERB852056 FAU852056:FAX852056 FKQ852056:FKT852056 FUM852056:FUP852056 GEI852056:GEL852056 GOE852056:GOH852056 GYA852056:GYD852056 HHW852056:HHZ852056 HRS852056:HRV852056 IBO852056:IBR852056 ILK852056:ILN852056 IVG852056:IVJ852056 JFC852056:JFF852056 JOY852056:JPB852056 JYU852056:JYX852056 KIQ852056:KIT852056 KSM852056:KSP852056 LCI852056:LCL852056 LME852056:LMH852056 LWA852056:LWD852056 MFW852056:MFZ852056 MPS852056:MPV852056 MZO852056:MZR852056 NJK852056:NJN852056 NTG852056:NTJ852056 ODC852056:ODF852056 OMY852056:ONB852056 OWU852056:OWX852056 PGQ852056:PGT852056 PQM852056:PQP852056 QAI852056:QAL852056 QKE852056:QKH852056 QUA852056:QUD852056 RDW852056:RDZ852056 RNS852056:RNV852056 RXO852056:RXR852056 SHK852056:SHN852056 SRG852056:SRJ852056 TBC852056:TBF852056 TKY852056:TLB852056 TUU852056:TUX852056 UEQ852056:UET852056 UOM852056:UOP852056 UYI852056:UYL852056 VIE852056:VIH852056 VSA852056:VSD852056 WBW852056:WBZ852056 WLS852056:WLV852056 WVO852056:WVR852056 G917592:J917592 JC917592:JF917592 SY917592:TB917592 ACU917592:ACX917592 AMQ917592:AMT917592 AWM917592:AWP917592 BGI917592:BGL917592 BQE917592:BQH917592 CAA917592:CAD917592 CJW917592:CJZ917592 CTS917592:CTV917592 DDO917592:DDR917592 DNK917592:DNN917592 DXG917592:DXJ917592 EHC917592:EHF917592 EQY917592:ERB917592 FAU917592:FAX917592 FKQ917592:FKT917592 FUM917592:FUP917592 GEI917592:GEL917592 GOE917592:GOH917592 GYA917592:GYD917592 HHW917592:HHZ917592 HRS917592:HRV917592 IBO917592:IBR917592 ILK917592:ILN917592 IVG917592:IVJ917592 JFC917592:JFF917592 JOY917592:JPB917592 JYU917592:JYX917592 KIQ917592:KIT917592 KSM917592:KSP917592 LCI917592:LCL917592 LME917592:LMH917592 LWA917592:LWD917592 MFW917592:MFZ917592 MPS917592:MPV917592 MZO917592:MZR917592 NJK917592:NJN917592 NTG917592:NTJ917592 ODC917592:ODF917592 OMY917592:ONB917592 OWU917592:OWX917592 PGQ917592:PGT917592 PQM917592:PQP917592 QAI917592:QAL917592 QKE917592:QKH917592 QUA917592:QUD917592 RDW917592:RDZ917592 RNS917592:RNV917592 RXO917592:RXR917592 SHK917592:SHN917592 SRG917592:SRJ917592 TBC917592:TBF917592 TKY917592:TLB917592 TUU917592:TUX917592 UEQ917592:UET917592 UOM917592:UOP917592 UYI917592:UYL917592 VIE917592:VIH917592 VSA917592:VSD917592 WBW917592:WBZ917592 WLS917592:WLV917592 WVO917592:WVR917592 G983128:J983128 JC983128:JF983128 SY983128:TB983128 ACU983128:ACX983128 AMQ983128:AMT983128 AWM983128:AWP983128 BGI983128:BGL983128 BQE983128:BQH983128 CAA983128:CAD983128 CJW983128:CJZ983128 CTS983128:CTV983128 DDO983128:DDR983128 DNK983128:DNN983128 DXG983128:DXJ983128 EHC983128:EHF983128 EQY983128:ERB983128 FAU983128:FAX983128 FKQ983128:FKT983128 FUM983128:FUP983128 GEI983128:GEL983128 GOE983128:GOH983128 GYA983128:GYD983128 HHW983128:HHZ983128 HRS983128:HRV983128 IBO983128:IBR983128 ILK983128:ILN983128 IVG983128:IVJ983128 JFC983128:JFF983128 JOY983128:JPB983128 JYU983128:JYX983128 KIQ983128:KIT983128 KSM983128:KSP983128 LCI983128:LCL983128 LME983128:LMH983128 LWA983128:LWD983128 MFW983128:MFZ983128 MPS983128:MPV983128 MZO983128:MZR983128 NJK983128:NJN983128 NTG983128:NTJ983128 ODC983128:ODF983128 OMY983128:ONB983128 OWU983128:OWX983128 PGQ983128:PGT983128 PQM983128:PQP983128 QAI983128:QAL983128 QKE983128:QKH983128 QUA983128:QUD983128 RDW983128:RDZ983128 RNS983128:RNV983128 RXO983128:RXR983128 SHK983128:SHN983128 SRG983128:SRJ983128 TBC983128:TBF983128 TKY983128:TLB983128 TUU983128:TUX983128 UEQ983128:UET983128 UOM983128:UOP983128 UYI983128:UYL983128 VIE983128:VIH983128 VSA983128:VSD983128 WBW983128:WBZ983128 WLS983128:WLV983128 WVO983128:WVR983128 G65658:J65659 JC65658:JF65659 SY65658:TB65659 ACU65658:ACX65659 AMQ65658:AMT65659 AWM65658:AWP65659 BGI65658:BGL65659 BQE65658:BQH65659 CAA65658:CAD65659 CJW65658:CJZ65659 CTS65658:CTV65659 DDO65658:DDR65659 DNK65658:DNN65659 DXG65658:DXJ65659 EHC65658:EHF65659 EQY65658:ERB65659 FAU65658:FAX65659 FKQ65658:FKT65659 FUM65658:FUP65659 GEI65658:GEL65659 GOE65658:GOH65659 GYA65658:GYD65659 HHW65658:HHZ65659 HRS65658:HRV65659 IBO65658:IBR65659 ILK65658:ILN65659 IVG65658:IVJ65659 JFC65658:JFF65659 JOY65658:JPB65659 JYU65658:JYX65659 KIQ65658:KIT65659 KSM65658:KSP65659 LCI65658:LCL65659 LME65658:LMH65659 LWA65658:LWD65659 MFW65658:MFZ65659 MPS65658:MPV65659 MZO65658:MZR65659 NJK65658:NJN65659 NTG65658:NTJ65659 ODC65658:ODF65659 OMY65658:ONB65659 OWU65658:OWX65659 PGQ65658:PGT65659 PQM65658:PQP65659 QAI65658:QAL65659 QKE65658:QKH65659 QUA65658:QUD65659 RDW65658:RDZ65659 RNS65658:RNV65659 RXO65658:RXR65659 SHK65658:SHN65659 SRG65658:SRJ65659 TBC65658:TBF65659 TKY65658:TLB65659 TUU65658:TUX65659 UEQ65658:UET65659 UOM65658:UOP65659 UYI65658:UYL65659 VIE65658:VIH65659 VSA65658:VSD65659 WBW65658:WBZ65659 WLS65658:WLV65659 WVO65658:WVR65659 G131194:J131195 JC131194:JF131195 SY131194:TB131195 ACU131194:ACX131195 AMQ131194:AMT131195 AWM131194:AWP131195 BGI131194:BGL131195 BQE131194:BQH131195 CAA131194:CAD131195 CJW131194:CJZ131195 CTS131194:CTV131195 DDO131194:DDR131195 DNK131194:DNN131195 DXG131194:DXJ131195 EHC131194:EHF131195 EQY131194:ERB131195 FAU131194:FAX131195 FKQ131194:FKT131195 FUM131194:FUP131195 GEI131194:GEL131195 GOE131194:GOH131195 GYA131194:GYD131195 HHW131194:HHZ131195 HRS131194:HRV131195 IBO131194:IBR131195 ILK131194:ILN131195 IVG131194:IVJ131195 JFC131194:JFF131195 JOY131194:JPB131195 JYU131194:JYX131195 KIQ131194:KIT131195 KSM131194:KSP131195 LCI131194:LCL131195 LME131194:LMH131195 LWA131194:LWD131195 MFW131194:MFZ131195 MPS131194:MPV131195 MZO131194:MZR131195 NJK131194:NJN131195 NTG131194:NTJ131195 ODC131194:ODF131195 OMY131194:ONB131195 OWU131194:OWX131195 PGQ131194:PGT131195 PQM131194:PQP131195 QAI131194:QAL131195 QKE131194:QKH131195 QUA131194:QUD131195 RDW131194:RDZ131195 RNS131194:RNV131195 RXO131194:RXR131195 SHK131194:SHN131195 SRG131194:SRJ131195 TBC131194:TBF131195 TKY131194:TLB131195 TUU131194:TUX131195 UEQ131194:UET131195 UOM131194:UOP131195 UYI131194:UYL131195 VIE131194:VIH131195 VSA131194:VSD131195 WBW131194:WBZ131195 WLS131194:WLV131195 WVO131194:WVR131195 G196730:J196731 JC196730:JF196731 SY196730:TB196731 ACU196730:ACX196731 AMQ196730:AMT196731 AWM196730:AWP196731 BGI196730:BGL196731 BQE196730:BQH196731 CAA196730:CAD196731 CJW196730:CJZ196731 CTS196730:CTV196731 DDO196730:DDR196731 DNK196730:DNN196731 DXG196730:DXJ196731 EHC196730:EHF196731 EQY196730:ERB196731 FAU196730:FAX196731 FKQ196730:FKT196731 FUM196730:FUP196731 GEI196730:GEL196731 GOE196730:GOH196731 GYA196730:GYD196731 HHW196730:HHZ196731 HRS196730:HRV196731 IBO196730:IBR196731 ILK196730:ILN196731 IVG196730:IVJ196731 JFC196730:JFF196731 JOY196730:JPB196731 JYU196730:JYX196731 KIQ196730:KIT196731 KSM196730:KSP196731 LCI196730:LCL196731 LME196730:LMH196731 LWA196730:LWD196731 MFW196730:MFZ196731 MPS196730:MPV196731 MZO196730:MZR196731 NJK196730:NJN196731 NTG196730:NTJ196731 ODC196730:ODF196731 OMY196730:ONB196731 OWU196730:OWX196731 PGQ196730:PGT196731 PQM196730:PQP196731 QAI196730:QAL196731 QKE196730:QKH196731 QUA196730:QUD196731 RDW196730:RDZ196731 RNS196730:RNV196731 RXO196730:RXR196731 SHK196730:SHN196731 SRG196730:SRJ196731 TBC196730:TBF196731 TKY196730:TLB196731 TUU196730:TUX196731 UEQ196730:UET196731 UOM196730:UOP196731 UYI196730:UYL196731 VIE196730:VIH196731 VSA196730:VSD196731 WBW196730:WBZ196731 WLS196730:WLV196731 WVO196730:WVR196731 G262266:J262267 JC262266:JF262267 SY262266:TB262267 ACU262266:ACX262267 AMQ262266:AMT262267 AWM262266:AWP262267 BGI262266:BGL262267 BQE262266:BQH262267 CAA262266:CAD262267 CJW262266:CJZ262267 CTS262266:CTV262267 DDO262266:DDR262267 DNK262266:DNN262267 DXG262266:DXJ262267 EHC262266:EHF262267 EQY262266:ERB262267 FAU262266:FAX262267 FKQ262266:FKT262267 FUM262266:FUP262267 GEI262266:GEL262267 GOE262266:GOH262267 GYA262266:GYD262267 HHW262266:HHZ262267 HRS262266:HRV262267 IBO262266:IBR262267 ILK262266:ILN262267 IVG262266:IVJ262267 JFC262266:JFF262267 JOY262266:JPB262267 JYU262266:JYX262267 KIQ262266:KIT262267 KSM262266:KSP262267 LCI262266:LCL262267 LME262266:LMH262267 LWA262266:LWD262267 MFW262266:MFZ262267 MPS262266:MPV262267 MZO262266:MZR262267 NJK262266:NJN262267 NTG262266:NTJ262267 ODC262266:ODF262267 OMY262266:ONB262267 OWU262266:OWX262267 PGQ262266:PGT262267 PQM262266:PQP262267 QAI262266:QAL262267 QKE262266:QKH262267 QUA262266:QUD262267 RDW262266:RDZ262267 RNS262266:RNV262267 RXO262266:RXR262267 SHK262266:SHN262267 SRG262266:SRJ262267 TBC262266:TBF262267 TKY262266:TLB262267 TUU262266:TUX262267 UEQ262266:UET262267 UOM262266:UOP262267 UYI262266:UYL262267 VIE262266:VIH262267 VSA262266:VSD262267 WBW262266:WBZ262267 WLS262266:WLV262267 WVO262266:WVR262267 G327802:J327803 JC327802:JF327803 SY327802:TB327803 ACU327802:ACX327803 AMQ327802:AMT327803 AWM327802:AWP327803 BGI327802:BGL327803 BQE327802:BQH327803 CAA327802:CAD327803 CJW327802:CJZ327803 CTS327802:CTV327803 DDO327802:DDR327803 DNK327802:DNN327803 DXG327802:DXJ327803 EHC327802:EHF327803 EQY327802:ERB327803 FAU327802:FAX327803 FKQ327802:FKT327803 FUM327802:FUP327803 GEI327802:GEL327803 GOE327802:GOH327803 GYA327802:GYD327803 HHW327802:HHZ327803 HRS327802:HRV327803 IBO327802:IBR327803 ILK327802:ILN327803 IVG327802:IVJ327803 JFC327802:JFF327803 JOY327802:JPB327803 JYU327802:JYX327803 KIQ327802:KIT327803 KSM327802:KSP327803 LCI327802:LCL327803 LME327802:LMH327803 LWA327802:LWD327803 MFW327802:MFZ327803 MPS327802:MPV327803 MZO327802:MZR327803 NJK327802:NJN327803 NTG327802:NTJ327803 ODC327802:ODF327803 OMY327802:ONB327803 OWU327802:OWX327803 PGQ327802:PGT327803 PQM327802:PQP327803 QAI327802:QAL327803 QKE327802:QKH327803 QUA327802:QUD327803 RDW327802:RDZ327803 RNS327802:RNV327803 RXO327802:RXR327803 SHK327802:SHN327803 SRG327802:SRJ327803 TBC327802:TBF327803 TKY327802:TLB327803 TUU327802:TUX327803 UEQ327802:UET327803 UOM327802:UOP327803 UYI327802:UYL327803 VIE327802:VIH327803 VSA327802:VSD327803 WBW327802:WBZ327803 WLS327802:WLV327803 WVO327802:WVR327803 G393338:J393339 JC393338:JF393339 SY393338:TB393339 ACU393338:ACX393339 AMQ393338:AMT393339 AWM393338:AWP393339 BGI393338:BGL393339 BQE393338:BQH393339 CAA393338:CAD393339 CJW393338:CJZ393339 CTS393338:CTV393339 DDO393338:DDR393339 DNK393338:DNN393339 DXG393338:DXJ393339 EHC393338:EHF393339 EQY393338:ERB393339 FAU393338:FAX393339 FKQ393338:FKT393339 FUM393338:FUP393339 GEI393338:GEL393339 GOE393338:GOH393339 GYA393338:GYD393339 HHW393338:HHZ393339 HRS393338:HRV393339 IBO393338:IBR393339 ILK393338:ILN393339 IVG393338:IVJ393339 JFC393338:JFF393339 JOY393338:JPB393339 JYU393338:JYX393339 KIQ393338:KIT393339 KSM393338:KSP393339 LCI393338:LCL393339 LME393338:LMH393339 LWA393338:LWD393339 MFW393338:MFZ393339 MPS393338:MPV393339 MZO393338:MZR393339 NJK393338:NJN393339 NTG393338:NTJ393339 ODC393338:ODF393339 OMY393338:ONB393339 OWU393338:OWX393339 PGQ393338:PGT393339 PQM393338:PQP393339 QAI393338:QAL393339 QKE393338:QKH393339 QUA393338:QUD393339 RDW393338:RDZ393339 RNS393338:RNV393339 RXO393338:RXR393339 SHK393338:SHN393339 SRG393338:SRJ393339 TBC393338:TBF393339 TKY393338:TLB393339 TUU393338:TUX393339 UEQ393338:UET393339 UOM393338:UOP393339 UYI393338:UYL393339 VIE393338:VIH393339 VSA393338:VSD393339 WBW393338:WBZ393339 WLS393338:WLV393339 WVO393338:WVR393339 G458874:J458875 JC458874:JF458875 SY458874:TB458875 ACU458874:ACX458875 AMQ458874:AMT458875 AWM458874:AWP458875 BGI458874:BGL458875 BQE458874:BQH458875 CAA458874:CAD458875 CJW458874:CJZ458875 CTS458874:CTV458875 DDO458874:DDR458875 DNK458874:DNN458875 DXG458874:DXJ458875 EHC458874:EHF458875 EQY458874:ERB458875 FAU458874:FAX458875 FKQ458874:FKT458875 FUM458874:FUP458875 GEI458874:GEL458875 GOE458874:GOH458875 GYA458874:GYD458875 HHW458874:HHZ458875 HRS458874:HRV458875 IBO458874:IBR458875 ILK458874:ILN458875 IVG458874:IVJ458875 JFC458874:JFF458875 JOY458874:JPB458875 JYU458874:JYX458875 KIQ458874:KIT458875 KSM458874:KSP458875 LCI458874:LCL458875 LME458874:LMH458875 LWA458874:LWD458875 MFW458874:MFZ458875 MPS458874:MPV458875 MZO458874:MZR458875 NJK458874:NJN458875 NTG458874:NTJ458875 ODC458874:ODF458875 OMY458874:ONB458875 OWU458874:OWX458875 PGQ458874:PGT458875 PQM458874:PQP458875 QAI458874:QAL458875 QKE458874:QKH458875 QUA458874:QUD458875 RDW458874:RDZ458875 RNS458874:RNV458875 RXO458874:RXR458875 SHK458874:SHN458875 SRG458874:SRJ458875 TBC458874:TBF458875 TKY458874:TLB458875 TUU458874:TUX458875 UEQ458874:UET458875 UOM458874:UOP458875 UYI458874:UYL458875 VIE458874:VIH458875 VSA458874:VSD458875 WBW458874:WBZ458875 WLS458874:WLV458875 WVO458874:WVR458875 G524410:J524411 JC524410:JF524411 SY524410:TB524411 ACU524410:ACX524411 AMQ524410:AMT524411 AWM524410:AWP524411 BGI524410:BGL524411 BQE524410:BQH524411 CAA524410:CAD524411 CJW524410:CJZ524411 CTS524410:CTV524411 DDO524410:DDR524411 DNK524410:DNN524411 DXG524410:DXJ524411 EHC524410:EHF524411 EQY524410:ERB524411 FAU524410:FAX524411 FKQ524410:FKT524411 FUM524410:FUP524411 GEI524410:GEL524411 GOE524410:GOH524411 GYA524410:GYD524411 HHW524410:HHZ524411 HRS524410:HRV524411 IBO524410:IBR524411 ILK524410:ILN524411 IVG524410:IVJ524411 JFC524410:JFF524411 JOY524410:JPB524411 JYU524410:JYX524411 KIQ524410:KIT524411 KSM524410:KSP524411 LCI524410:LCL524411 LME524410:LMH524411 LWA524410:LWD524411 MFW524410:MFZ524411 MPS524410:MPV524411 MZO524410:MZR524411 NJK524410:NJN524411 NTG524410:NTJ524411 ODC524410:ODF524411 OMY524410:ONB524411 OWU524410:OWX524411 PGQ524410:PGT524411 PQM524410:PQP524411 QAI524410:QAL524411 QKE524410:QKH524411 QUA524410:QUD524411 RDW524410:RDZ524411 RNS524410:RNV524411 RXO524410:RXR524411 SHK524410:SHN524411 SRG524410:SRJ524411 TBC524410:TBF524411 TKY524410:TLB524411 TUU524410:TUX524411 UEQ524410:UET524411 UOM524410:UOP524411 UYI524410:UYL524411 VIE524410:VIH524411 VSA524410:VSD524411 WBW524410:WBZ524411 WLS524410:WLV524411 WVO524410:WVR524411 G589946:J589947 JC589946:JF589947 SY589946:TB589947 ACU589946:ACX589947 AMQ589946:AMT589947 AWM589946:AWP589947 BGI589946:BGL589947 BQE589946:BQH589947 CAA589946:CAD589947 CJW589946:CJZ589947 CTS589946:CTV589947 DDO589946:DDR589947 DNK589946:DNN589947 DXG589946:DXJ589947 EHC589946:EHF589947 EQY589946:ERB589947 FAU589946:FAX589947 FKQ589946:FKT589947 FUM589946:FUP589947 GEI589946:GEL589947 GOE589946:GOH589947 GYA589946:GYD589947 HHW589946:HHZ589947 HRS589946:HRV589947 IBO589946:IBR589947 ILK589946:ILN589947 IVG589946:IVJ589947 JFC589946:JFF589947 JOY589946:JPB589947 JYU589946:JYX589947 KIQ589946:KIT589947 KSM589946:KSP589947 LCI589946:LCL589947 LME589946:LMH589947 LWA589946:LWD589947 MFW589946:MFZ589947 MPS589946:MPV589947 MZO589946:MZR589947 NJK589946:NJN589947 NTG589946:NTJ589947 ODC589946:ODF589947 OMY589946:ONB589947 OWU589946:OWX589947 PGQ589946:PGT589947 PQM589946:PQP589947 QAI589946:QAL589947 QKE589946:QKH589947 QUA589946:QUD589947 RDW589946:RDZ589947 RNS589946:RNV589947 RXO589946:RXR589947 SHK589946:SHN589947 SRG589946:SRJ589947 TBC589946:TBF589947 TKY589946:TLB589947 TUU589946:TUX589947 UEQ589946:UET589947 UOM589946:UOP589947 UYI589946:UYL589947 VIE589946:VIH589947 VSA589946:VSD589947 WBW589946:WBZ589947 WLS589946:WLV589947 WVO589946:WVR589947 G655482:J655483 JC655482:JF655483 SY655482:TB655483 ACU655482:ACX655483 AMQ655482:AMT655483 AWM655482:AWP655483 BGI655482:BGL655483 BQE655482:BQH655483 CAA655482:CAD655483 CJW655482:CJZ655483 CTS655482:CTV655483 DDO655482:DDR655483 DNK655482:DNN655483 DXG655482:DXJ655483 EHC655482:EHF655483 EQY655482:ERB655483 FAU655482:FAX655483 FKQ655482:FKT655483 FUM655482:FUP655483 GEI655482:GEL655483 GOE655482:GOH655483 GYA655482:GYD655483 HHW655482:HHZ655483 HRS655482:HRV655483 IBO655482:IBR655483 ILK655482:ILN655483 IVG655482:IVJ655483 JFC655482:JFF655483 JOY655482:JPB655483 JYU655482:JYX655483 KIQ655482:KIT655483 KSM655482:KSP655483 LCI655482:LCL655483 LME655482:LMH655483 LWA655482:LWD655483 MFW655482:MFZ655483 MPS655482:MPV655483 MZO655482:MZR655483 NJK655482:NJN655483 NTG655482:NTJ655483 ODC655482:ODF655483 OMY655482:ONB655483 OWU655482:OWX655483 PGQ655482:PGT655483 PQM655482:PQP655483 QAI655482:QAL655483 QKE655482:QKH655483 QUA655482:QUD655483 RDW655482:RDZ655483 RNS655482:RNV655483 RXO655482:RXR655483 SHK655482:SHN655483 SRG655482:SRJ655483 TBC655482:TBF655483 TKY655482:TLB655483 TUU655482:TUX655483 UEQ655482:UET655483 UOM655482:UOP655483 UYI655482:UYL655483 VIE655482:VIH655483 VSA655482:VSD655483 WBW655482:WBZ655483 WLS655482:WLV655483 WVO655482:WVR655483 G721018:J721019 JC721018:JF721019 SY721018:TB721019 ACU721018:ACX721019 AMQ721018:AMT721019 AWM721018:AWP721019 BGI721018:BGL721019 BQE721018:BQH721019 CAA721018:CAD721019 CJW721018:CJZ721019 CTS721018:CTV721019 DDO721018:DDR721019 DNK721018:DNN721019 DXG721018:DXJ721019 EHC721018:EHF721019 EQY721018:ERB721019 FAU721018:FAX721019 FKQ721018:FKT721019 FUM721018:FUP721019 GEI721018:GEL721019 GOE721018:GOH721019 GYA721018:GYD721019 HHW721018:HHZ721019 HRS721018:HRV721019 IBO721018:IBR721019 ILK721018:ILN721019 IVG721018:IVJ721019 JFC721018:JFF721019 JOY721018:JPB721019 JYU721018:JYX721019 KIQ721018:KIT721019 KSM721018:KSP721019 LCI721018:LCL721019 LME721018:LMH721019 LWA721018:LWD721019 MFW721018:MFZ721019 MPS721018:MPV721019 MZO721018:MZR721019 NJK721018:NJN721019 NTG721018:NTJ721019 ODC721018:ODF721019 OMY721018:ONB721019 OWU721018:OWX721019 PGQ721018:PGT721019 PQM721018:PQP721019 QAI721018:QAL721019 QKE721018:QKH721019 QUA721018:QUD721019 RDW721018:RDZ721019 RNS721018:RNV721019 RXO721018:RXR721019 SHK721018:SHN721019 SRG721018:SRJ721019 TBC721018:TBF721019 TKY721018:TLB721019 TUU721018:TUX721019 UEQ721018:UET721019 UOM721018:UOP721019 UYI721018:UYL721019 VIE721018:VIH721019 VSA721018:VSD721019 WBW721018:WBZ721019 WLS721018:WLV721019 WVO721018:WVR721019 G786554:J786555 JC786554:JF786555 SY786554:TB786555 ACU786554:ACX786555 AMQ786554:AMT786555 AWM786554:AWP786555 BGI786554:BGL786555 BQE786554:BQH786555 CAA786554:CAD786555 CJW786554:CJZ786555 CTS786554:CTV786555 DDO786554:DDR786555 DNK786554:DNN786555 DXG786554:DXJ786555 EHC786554:EHF786555 EQY786554:ERB786555 FAU786554:FAX786555 FKQ786554:FKT786555 FUM786554:FUP786555 GEI786554:GEL786555 GOE786554:GOH786555 GYA786554:GYD786555 HHW786554:HHZ786555 HRS786554:HRV786555 IBO786554:IBR786555 ILK786554:ILN786555 IVG786554:IVJ786555 JFC786554:JFF786555 JOY786554:JPB786555 JYU786554:JYX786555 KIQ786554:KIT786555 KSM786554:KSP786555 LCI786554:LCL786555 LME786554:LMH786555 LWA786554:LWD786555 MFW786554:MFZ786555 MPS786554:MPV786555 MZO786554:MZR786555 NJK786554:NJN786555 NTG786554:NTJ786555 ODC786554:ODF786555 OMY786554:ONB786555 OWU786554:OWX786555 PGQ786554:PGT786555 PQM786554:PQP786555 QAI786554:QAL786555 QKE786554:QKH786555 QUA786554:QUD786555 RDW786554:RDZ786555 RNS786554:RNV786555 RXO786554:RXR786555 SHK786554:SHN786555 SRG786554:SRJ786555 TBC786554:TBF786555 TKY786554:TLB786555 TUU786554:TUX786555 UEQ786554:UET786555 UOM786554:UOP786555 UYI786554:UYL786555 VIE786554:VIH786555 VSA786554:VSD786555 WBW786554:WBZ786555 WLS786554:WLV786555 WVO786554:WVR786555 G852090:J852091 JC852090:JF852091 SY852090:TB852091 ACU852090:ACX852091 AMQ852090:AMT852091 AWM852090:AWP852091 BGI852090:BGL852091 BQE852090:BQH852091 CAA852090:CAD852091 CJW852090:CJZ852091 CTS852090:CTV852091 DDO852090:DDR852091 DNK852090:DNN852091 DXG852090:DXJ852091 EHC852090:EHF852091 EQY852090:ERB852091 FAU852090:FAX852091 FKQ852090:FKT852091 FUM852090:FUP852091 GEI852090:GEL852091 GOE852090:GOH852091 GYA852090:GYD852091 HHW852090:HHZ852091 HRS852090:HRV852091 IBO852090:IBR852091 ILK852090:ILN852091 IVG852090:IVJ852091 JFC852090:JFF852091 JOY852090:JPB852091 JYU852090:JYX852091 KIQ852090:KIT852091 KSM852090:KSP852091 LCI852090:LCL852091 LME852090:LMH852091 LWA852090:LWD852091 MFW852090:MFZ852091 MPS852090:MPV852091 MZO852090:MZR852091 NJK852090:NJN852091 NTG852090:NTJ852091 ODC852090:ODF852091 OMY852090:ONB852091 OWU852090:OWX852091 PGQ852090:PGT852091 PQM852090:PQP852091 QAI852090:QAL852091 QKE852090:QKH852091 QUA852090:QUD852091 RDW852090:RDZ852091 RNS852090:RNV852091 RXO852090:RXR852091 SHK852090:SHN852091 SRG852090:SRJ852091 TBC852090:TBF852091 TKY852090:TLB852091 TUU852090:TUX852091 UEQ852090:UET852091 UOM852090:UOP852091 UYI852090:UYL852091 VIE852090:VIH852091 VSA852090:VSD852091 WBW852090:WBZ852091 WLS852090:WLV852091 WVO852090:WVR852091 G917626:J917627 JC917626:JF917627 SY917626:TB917627 ACU917626:ACX917627 AMQ917626:AMT917627 AWM917626:AWP917627 BGI917626:BGL917627 BQE917626:BQH917627 CAA917626:CAD917627 CJW917626:CJZ917627 CTS917626:CTV917627 DDO917626:DDR917627 DNK917626:DNN917627 DXG917626:DXJ917627 EHC917626:EHF917627 EQY917626:ERB917627 FAU917626:FAX917627 FKQ917626:FKT917627 FUM917626:FUP917627 GEI917626:GEL917627 GOE917626:GOH917627 GYA917626:GYD917627 HHW917626:HHZ917627 HRS917626:HRV917627 IBO917626:IBR917627 ILK917626:ILN917627 IVG917626:IVJ917627 JFC917626:JFF917627 JOY917626:JPB917627 JYU917626:JYX917627 KIQ917626:KIT917627 KSM917626:KSP917627 LCI917626:LCL917627 LME917626:LMH917627 LWA917626:LWD917627 MFW917626:MFZ917627 MPS917626:MPV917627 MZO917626:MZR917627 NJK917626:NJN917627 NTG917626:NTJ917627 ODC917626:ODF917627 OMY917626:ONB917627 OWU917626:OWX917627 PGQ917626:PGT917627 PQM917626:PQP917627 QAI917626:QAL917627 QKE917626:QKH917627 QUA917626:QUD917627 RDW917626:RDZ917627 RNS917626:RNV917627 RXO917626:RXR917627 SHK917626:SHN917627 SRG917626:SRJ917627 TBC917626:TBF917627 TKY917626:TLB917627 TUU917626:TUX917627 UEQ917626:UET917627 UOM917626:UOP917627 UYI917626:UYL917627 VIE917626:VIH917627 VSA917626:VSD917627 WBW917626:WBZ917627 WLS917626:WLV917627 WVO917626:WVR917627 G983162:J983163 JC983162:JF983163 SY983162:TB983163 ACU983162:ACX983163 AMQ983162:AMT983163 AWM983162:AWP983163 BGI983162:BGL983163 BQE983162:BQH983163 CAA983162:CAD983163 CJW983162:CJZ983163 CTS983162:CTV983163 DDO983162:DDR983163 DNK983162:DNN983163 DXG983162:DXJ983163 EHC983162:EHF983163 EQY983162:ERB983163 FAU983162:FAX983163 FKQ983162:FKT983163 FUM983162:FUP983163 GEI983162:GEL983163 GOE983162:GOH983163 GYA983162:GYD983163 HHW983162:HHZ983163 HRS983162:HRV983163 IBO983162:IBR983163 ILK983162:ILN983163 IVG983162:IVJ983163 JFC983162:JFF983163 JOY983162:JPB983163 JYU983162:JYX983163 KIQ983162:KIT983163 KSM983162:KSP983163 LCI983162:LCL983163 LME983162:LMH983163 LWA983162:LWD983163 MFW983162:MFZ983163 MPS983162:MPV983163 MZO983162:MZR983163 NJK983162:NJN983163 NTG983162:NTJ983163 ODC983162:ODF983163 OMY983162:ONB983163 OWU983162:OWX983163 PGQ983162:PGT983163 PQM983162:PQP983163 QAI983162:QAL983163 QKE983162:QKH983163 QUA983162:QUD983163 RDW983162:RDZ983163 RNS983162:RNV983163 RXO983162:RXR983163 SHK983162:SHN983163 SRG983162:SRJ983163 TBC983162:TBF983163 TKY983162:TLB983163 TUU983162:TUX983163 UEQ983162:UET983163 UOM983162:UOP983163 UYI983162:UYL983163 VIE983162:VIH983163 VSA983162:VSD983163 WBW983162:WBZ983163 WLS983162:WLV983163 WVO983162:WVR983163 G65664:J65664 JC65664:JF65664 SY65664:TB65664 ACU65664:ACX65664 AMQ65664:AMT65664 AWM65664:AWP65664 BGI65664:BGL65664 BQE65664:BQH65664 CAA65664:CAD65664 CJW65664:CJZ65664 CTS65664:CTV65664 DDO65664:DDR65664 DNK65664:DNN65664 DXG65664:DXJ65664 EHC65664:EHF65664 EQY65664:ERB65664 FAU65664:FAX65664 FKQ65664:FKT65664 FUM65664:FUP65664 GEI65664:GEL65664 GOE65664:GOH65664 GYA65664:GYD65664 HHW65664:HHZ65664 HRS65664:HRV65664 IBO65664:IBR65664 ILK65664:ILN65664 IVG65664:IVJ65664 JFC65664:JFF65664 JOY65664:JPB65664 JYU65664:JYX65664 KIQ65664:KIT65664 KSM65664:KSP65664 LCI65664:LCL65664 LME65664:LMH65664 LWA65664:LWD65664 MFW65664:MFZ65664 MPS65664:MPV65664 MZO65664:MZR65664 NJK65664:NJN65664 NTG65664:NTJ65664 ODC65664:ODF65664 OMY65664:ONB65664 OWU65664:OWX65664 PGQ65664:PGT65664 PQM65664:PQP65664 QAI65664:QAL65664 QKE65664:QKH65664 QUA65664:QUD65664 RDW65664:RDZ65664 RNS65664:RNV65664 RXO65664:RXR65664 SHK65664:SHN65664 SRG65664:SRJ65664 TBC65664:TBF65664 TKY65664:TLB65664 TUU65664:TUX65664 UEQ65664:UET65664 UOM65664:UOP65664 UYI65664:UYL65664 VIE65664:VIH65664 VSA65664:VSD65664 WBW65664:WBZ65664 WLS65664:WLV65664 WVO65664:WVR65664 G131200:J131200 JC131200:JF131200 SY131200:TB131200 ACU131200:ACX131200 AMQ131200:AMT131200 AWM131200:AWP131200 BGI131200:BGL131200 BQE131200:BQH131200 CAA131200:CAD131200 CJW131200:CJZ131200 CTS131200:CTV131200 DDO131200:DDR131200 DNK131200:DNN131200 DXG131200:DXJ131200 EHC131200:EHF131200 EQY131200:ERB131200 FAU131200:FAX131200 FKQ131200:FKT131200 FUM131200:FUP131200 GEI131200:GEL131200 GOE131200:GOH131200 GYA131200:GYD131200 HHW131200:HHZ131200 HRS131200:HRV131200 IBO131200:IBR131200 ILK131200:ILN131200 IVG131200:IVJ131200 JFC131200:JFF131200 JOY131200:JPB131200 JYU131200:JYX131200 KIQ131200:KIT131200 KSM131200:KSP131200 LCI131200:LCL131200 LME131200:LMH131200 LWA131200:LWD131200 MFW131200:MFZ131200 MPS131200:MPV131200 MZO131200:MZR131200 NJK131200:NJN131200 NTG131200:NTJ131200 ODC131200:ODF131200 OMY131200:ONB131200 OWU131200:OWX131200 PGQ131200:PGT131200 PQM131200:PQP131200 QAI131200:QAL131200 QKE131200:QKH131200 QUA131200:QUD131200 RDW131200:RDZ131200 RNS131200:RNV131200 RXO131200:RXR131200 SHK131200:SHN131200 SRG131200:SRJ131200 TBC131200:TBF131200 TKY131200:TLB131200 TUU131200:TUX131200 UEQ131200:UET131200 UOM131200:UOP131200 UYI131200:UYL131200 VIE131200:VIH131200 VSA131200:VSD131200 WBW131200:WBZ131200 WLS131200:WLV131200 WVO131200:WVR131200 G196736:J196736 JC196736:JF196736 SY196736:TB196736 ACU196736:ACX196736 AMQ196736:AMT196736 AWM196736:AWP196736 BGI196736:BGL196736 BQE196736:BQH196736 CAA196736:CAD196736 CJW196736:CJZ196736 CTS196736:CTV196736 DDO196736:DDR196736 DNK196736:DNN196736 DXG196736:DXJ196736 EHC196736:EHF196736 EQY196736:ERB196736 FAU196736:FAX196736 FKQ196736:FKT196736 FUM196736:FUP196736 GEI196736:GEL196736 GOE196736:GOH196736 GYA196736:GYD196736 HHW196736:HHZ196736 HRS196736:HRV196736 IBO196736:IBR196736 ILK196736:ILN196736 IVG196736:IVJ196736 JFC196736:JFF196736 JOY196736:JPB196736 JYU196736:JYX196736 KIQ196736:KIT196736 KSM196736:KSP196736 LCI196736:LCL196736 LME196736:LMH196736 LWA196736:LWD196736 MFW196736:MFZ196736 MPS196736:MPV196736 MZO196736:MZR196736 NJK196736:NJN196736 NTG196736:NTJ196736 ODC196736:ODF196736 OMY196736:ONB196736 OWU196736:OWX196736 PGQ196736:PGT196736 PQM196736:PQP196736 QAI196736:QAL196736 QKE196736:QKH196736 QUA196736:QUD196736 RDW196736:RDZ196736 RNS196736:RNV196736 RXO196736:RXR196736 SHK196736:SHN196736 SRG196736:SRJ196736 TBC196736:TBF196736 TKY196736:TLB196736 TUU196736:TUX196736 UEQ196736:UET196736 UOM196736:UOP196736 UYI196736:UYL196736 VIE196736:VIH196736 VSA196736:VSD196736 WBW196736:WBZ196736 WLS196736:WLV196736 WVO196736:WVR196736 G262272:J262272 JC262272:JF262272 SY262272:TB262272 ACU262272:ACX262272 AMQ262272:AMT262272 AWM262272:AWP262272 BGI262272:BGL262272 BQE262272:BQH262272 CAA262272:CAD262272 CJW262272:CJZ262272 CTS262272:CTV262272 DDO262272:DDR262272 DNK262272:DNN262272 DXG262272:DXJ262272 EHC262272:EHF262272 EQY262272:ERB262272 FAU262272:FAX262272 FKQ262272:FKT262272 FUM262272:FUP262272 GEI262272:GEL262272 GOE262272:GOH262272 GYA262272:GYD262272 HHW262272:HHZ262272 HRS262272:HRV262272 IBO262272:IBR262272 ILK262272:ILN262272 IVG262272:IVJ262272 JFC262272:JFF262272 JOY262272:JPB262272 JYU262272:JYX262272 KIQ262272:KIT262272 KSM262272:KSP262272 LCI262272:LCL262272 LME262272:LMH262272 LWA262272:LWD262272 MFW262272:MFZ262272 MPS262272:MPV262272 MZO262272:MZR262272 NJK262272:NJN262272 NTG262272:NTJ262272 ODC262272:ODF262272 OMY262272:ONB262272 OWU262272:OWX262272 PGQ262272:PGT262272 PQM262272:PQP262272 QAI262272:QAL262272 QKE262272:QKH262272 QUA262272:QUD262272 RDW262272:RDZ262272 RNS262272:RNV262272 RXO262272:RXR262272 SHK262272:SHN262272 SRG262272:SRJ262272 TBC262272:TBF262272 TKY262272:TLB262272 TUU262272:TUX262272 UEQ262272:UET262272 UOM262272:UOP262272 UYI262272:UYL262272 VIE262272:VIH262272 VSA262272:VSD262272 WBW262272:WBZ262272 WLS262272:WLV262272 WVO262272:WVR262272 G327808:J327808 JC327808:JF327808 SY327808:TB327808 ACU327808:ACX327808 AMQ327808:AMT327808 AWM327808:AWP327808 BGI327808:BGL327808 BQE327808:BQH327808 CAA327808:CAD327808 CJW327808:CJZ327808 CTS327808:CTV327808 DDO327808:DDR327808 DNK327808:DNN327808 DXG327808:DXJ327808 EHC327808:EHF327808 EQY327808:ERB327808 FAU327808:FAX327808 FKQ327808:FKT327808 FUM327808:FUP327808 GEI327808:GEL327808 GOE327808:GOH327808 GYA327808:GYD327808 HHW327808:HHZ327808 HRS327808:HRV327808 IBO327808:IBR327808 ILK327808:ILN327808 IVG327808:IVJ327808 JFC327808:JFF327808 JOY327808:JPB327808 JYU327808:JYX327808 KIQ327808:KIT327808 KSM327808:KSP327808 LCI327808:LCL327808 LME327808:LMH327808 LWA327808:LWD327808 MFW327808:MFZ327808 MPS327808:MPV327808 MZO327808:MZR327808 NJK327808:NJN327808 NTG327808:NTJ327808 ODC327808:ODF327808 OMY327808:ONB327808 OWU327808:OWX327808 PGQ327808:PGT327808 PQM327808:PQP327808 QAI327808:QAL327808 QKE327808:QKH327808 QUA327808:QUD327808 RDW327808:RDZ327808 RNS327808:RNV327808 RXO327808:RXR327808 SHK327808:SHN327808 SRG327808:SRJ327808 TBC327808:TBF327808 TKY327808:TLB327808 TUU327808:TUX327808 UEQ327808:UET327808 UOM327808:UOP327808 UYI327808:UYL327808 VIE327808:VIH327808 VSA327808:VSD327808 WBW327808:WBZ327808 WLS327808:WLV327808 WVO327808:WVR327808 G393344:J393344 JC393344:JF393344 SY393344:TB393344 ACU393344:ACX393344 AMQ393344:AMT393344 AWM393344:AWP393344 BGI393344:BGL393344 BQE393344:BQH393344 CAA393344:CAD393344 CJW393344:CJZ393344 CTS393344:CTV393344 DDO393344:DDR393344 DNK393344:DNN393344 DXG393344:DXJ393344 EHC393344:EHF393344 EQY393344:ERB393344 FAU393344:FAX393344 FKQ393344:FKT393344 FUM393344:FUP393344 GEI393344:GEL393344 GOE393344:GOH393344 GYA393344:GYD393344 HHW393344:HHZ393344 HRS393344:HRV393344 IBO393344:IBR393344 ILK393344:ILN393344 IVG393344:IVJ393344 JFC393344:JFF393344 JOY393344:JPB393344 JYU393344:JYX393344 KIQ393344:KIT393344 KSM393344:KSP393344 LCI393344:LCL393344 LME393344:LMH393344 LWA393344:LWD393344 MFW393344:MFZ393344 MPS393344:MPV393344 MZO393344:MZR393344 NJK393344:NJN393344 NTG393344:NTJ393344 ODC393344:ODF393344 OMY393344:ONB393344 OWU393344:OWX393344 PGQ393344:PGT393344 PQM393344:PQP393344 QAI393344:QAL393344 QKE393344:QKH393344 QUA393344:QUD393344 RDW393344:RDZ393344 RNS393344:RNV393344 RXO393344:RXR393344 SHK393344:SHN393344 SRG393344:SRJ393344 TBC393344:TBF393344 TKY393344:TLB393344 TUU393344:TUX393344 UEQ393344:UET393344 UOM393344:UOP393344 UYI393344:UYL393344 VIE393344:VIH393344 VSA393344:VSD393344 WBW393344:WBZ393344 WLS393344:WLV393344 WVO393344:WVR393344 G458880:J458880 JC458880:JF458880 SY458880:TB458880 ACU458880:ACX458880 AMQ458880:AMT458880 AWM458880:AWP458880 BGI458880:BGL458880 BQE458880:BQH458880 CAA458880:CAD458880 CJW458880:CJZ458880 CTS458880:CTV458880 DDO458880:DDR458880 DNK458880:DNN458880 DXG458880:DXJ458880 EHC458880:EHF458880 EQY458880:ERB458880 FAU458880:FAX458880 FKQ458880:FKT458880 FUM458880:FUP458880 GEI458880:GEL458880 GOE458880:GOH458880 GYA458880:GYD458880 HHW458880:HHZ458880 HRS458880:HRV458880 IBO458880:IBR458880 ILK458880:ILN458880 IVG458880:IVJ458880 JFC458880:JFF458880 JOY458880:JPB458880 JYU458880:JYX458880 KIQ458880:KIT458880 KSM458880:KSP458880 LCI458880:LCL458880 LME458880:LMH458880 LWA458880:LWD458880 MFW458880:MFZ458880 MPS458880:MPV458880 MZO458880:MZR458880 NJK458880:NJN458880 NTG458880:NTJ458880 ODC458880:ODF458880 OMY458880:ONB458880 OWU458880:OWX458880 PGQ458880:PGT458880 PQM458880:PQP458880 QAI458880:QAL458880 QKE458880:QKH458880 QUA458880:QUD458880 RDW458880:RDZ458880 RNS458880:RNV458880 RXO458880:RXR458880 SHK458880:SHN458880 SRG458880:SRJ458880 TBC458880:TBF458880 TKY458880:TLB458880 TUU458880:TUX458880 UEQ458880:UET458880 UOM458880:UOP458880 UYI458880:UYL458880 VIE458880:VIH458880 VSA458880:VSD458880 WBW458880:WBZ458880 WLS458880:WLV458880 WVO458880:WVR458880 G524416:J524416 JC524416:JF524416 SY524416:TB524416 ACU524416:ACX524416 AMQ524416:AMT524416 AWM524416:AWP524416 BGI524416:BGL524416 BQE524416:BQH524416 CAA524416:CAD524416 CJW524416:CJZ524416 CTS524416:CTV524416 DDO524416:DDR524416 DNK524416:DNN524416 DXG524416:DXJ524416 EHC524416:EHF524416 EQY524416:ERB524416 FAU524416:FAX524416 FKQ524416:FKT524416 FUM524416:FUP524416 GEI524416:GEL524416 GOE524416:GOH524416 GYA524416:GYD524416 HHW524416:HHZ524416 HRS524416:HRV524416 IBO524416:IBR524416 ILK524416:ILN524416 IVG524416:IVJ524416 JFC524416:JFF524416 JOY524416:JPB524416 JYU524416:JYX524416 KIQ524416:KIT524416 KSM524416:KSP524416 LCI524416:LCL524416 LME524416:LMH524416 LWA524416:LWD524416 MFW524416:MFZ524416 MPS524416:MPV524416 MZO524416:MZR524416 NJK524416:NJN524416 NTG524416:NTJ524416 ODC524416:ODF524416 OMY524416:ONB524416 OWU524416:OWX524416 PGQ524416:PGT524416 PQM524416:PQP524416 QAI524416:QAL524416 QKE524416:QKH524416 QUA524416:QUD524416 RDW524416:RDZ524416 RNS524416:RNV524416 RXO524416:RXR524416 SHK524416:SHN524416 SRG524416:SRJ524416 TBC524416:TBF524416 TKY524416:TLB524416 TUU524416:TUX524416 UEQ524416:UET524416 UOM524416:UOP524416 UYI524416:UYL524416 VIE524416:VIH524416 VSA524416:VSD524416 WBW524416:WBZ524416 WLS524416:WLV524416 WVO524416:WVR524416 G589952:J589952 JC589952:JF589952 SY589952:TB589952 ACU589952:ACX589952 AMQ589952:AMT589952 AWM589952:AWP589952 BGI589952:BGL589952 BQE589952:BQH589952 CAA589952:CAD589952 CJW589952:CJZ589952 CTS589952:CTV589952 DDO589952:DDR589952 DNK589952:DNN589952 DXG589952:DXJ589952 EHC589952:EHF589952 EQY589952:ERB589952 FAU589952:FAX589952 FKQ589952:FKT589952 FUM589952:FUP589952 GEI589952:GEL589952 GOE589952:GOH589952 GYA589952:GYD589952 HHW589952:HHZ589952 HRS589952:HRV589952 IBO589952:IBR589952 ILK589952:ILN589952 IVG589952:IVJ589952 JFC589952:JFF589952 JOY589952:JPB589952 JYU589952:JYX589952 KIQ589952:KIT589952 KSM589952:KSP589952 LCI589952:LCL589952 LME589952:LMH589952 LWA589952:LWD589952 MFW589952:MFZ589952 MPS589952:MPV589952 MZO589952:MZR589952 NJK589952:NJN589952 NTG589952:NTJ589952 ODC589952:ODF589952 OMY589952:ONB589952 OWU589952:OWX589952 PGQ589952:PGT589952 PQM589952:PQP589952 QAI589952:QAL589952 QKE589952:QKH589952 QUA589952:QUD589952 RDW589952:RDZ589952 RNS589952:RNV589952 RXO589952:RXR589952 SHK589952:SHN589952 SRG589952:SRJ589952 TBC589952:TBF589952 TKY589952:TLB589952 TUU589952:TUX589952 UEQ589952:UET589952 UOM589952:UOP589952 UYI589952:UYL589952 VIE589952:VIH589952 VSA589952:VSD589952 WBW589952:WBZ589952 WLS589952:WLV589952 WVO589952:WVR589952 G655488:J655488 JC655488:JF655488 SY655488:TB655488 ACU655488:ACX655488 AMQ655488:AMT655488 AWM655488:AWP655488 BGI655488:BGL655488 BQE655488:BQH655488 CAA655488:CAD655488 CJW655488:CJZ655488 CTS655488:CTV655488 DDO655488:DDR655488 DNK655488:DNN655488 DXG655488:DXJ655488 EHC655488:EHF655488 EQY655488:ERB655488 FAU655488:FAX655488 FKQ655488:FKT655488 FUM655488:FUP655488 GEI655488:GEL655488 GOE655488:GOH655488 GYA655488:GYD655488 HHW655488:HHZ655488 HRS655488:HRV655488 IBO655488:IBR655488 ILK655488:ILN655488 IVG655488:IVJ655488 JFC655488:JFF655488 JOY655488:JPB655488 JYU655488:JYX655488 KIQ655488:KIT655488 KSM655488:KSP655488 LCI655488:LCL655488 LME655488:LMH655488 LWA655488:LWD655488 MFW655488:MFZ655488 MPS655488:MPV655488 MZO655488:MZR655488 NJK655488:NJN655488 NTG655488:NTJ655488 ODC655488:ODF655488 OMY655488:ONB655488 OWU655488:OWX655488 PGQ655488:PGT655488 PQM655488:PQP655488 QAI655488:QAL655488 QKE655488:QKH655488 QUA655488:QUD655488 RDW655488:RDZ655488 RNS655488:RNV655488 RXO655488:RXR655488 SHK655488:SHN655488 SRG655488:SRJ655488 TBC655488:TBF655488 TKY655488:TLB655488 TUU655488:TUX655488 UEQ655488:UET655488 UOM655488:UOP655488 UYI655488:UYL655488 VIE655488:VIH655488 VSA655488:VSD655488 WBW655488:WBZ655488 WLS655488:WLV655488 WVO655488:WVR655488 G721024:J721024 JC721024:JF721024 SY721024:TB721024 ACU721024:ACX721024 AMQ721024:AMT721024 AWM721024:AWP721024 BGI721024:BGL721024 BQE721024:BQH721024 CAA721024:CAD721024 CJW721024:CJZ721024 CTS721024:CTV721024 DDO721024:DDR721024 DNK721024:DNN721024 DXG721024:DXJ721024 EHC721024:EHF721024 EQY721024:ERB721024 FAU721024:FAX721024 FKQ721024:FKT721024 FUM721024:FUP721024 GEI721024:GEL721024 GOE721024:GOH721024 GYA721024:GYD721024 HHW721024:HHZ721024 HRS721024:HRV721024 IBO721024:IBR721024 ILK721024:ILN721024 IVG721024:IVJ721024 JFC721024:JFF721024 JOY721024:JPB721024 JYU721024:JYX721024 KIQ721024:KIT721024 KSM721024:KSP721024 LCI721024:LCL721024 LME721024:LMH721024 LWA721024:LWD721024 MFW721024:MFZ721024 MPS721024:MPV721024 MZO721024:MZR721024 NJK721024:NJN721024 NTG721024:NTJ721024 ODC721024:ODF721024 OMY721024:ONB721024 OWU721024:OWX721024 PGQ721024:PGT721024 PQM721024:PQP721024 QAI721024:QAL721024 QKE721024:QKH721024 QUA721024:QUD721024 RDW721024:RDZ721024 RNS721024:RNV721024 RXO721024:RXR721024 SHK721024:SHN721024 SRG721024:SRJ721024 TBC721024:TBF721024 TKY721024:TLB721024 TUU721024:TUX721024 UEQ721024:UET721024 UOM721024:UOP721024 UYI721024:UYL721024 VIE721024:VIH721024 VSA721024:VSD721024 WBW721024:WBZ721024 WLS721024:WLV721024 WVO721024:WVR721024 G786560:J786560 JC786560:JF786560 SY786560:TB786560 ACU786560:ACX786560 AMQ786560:AMT786560 AWM786560:AWP786560 BGI786560:BGL786560 BQE786560:BQH786560 CAA786560:CAD786560 CJW786560:CJZ786560 CTS786560:CTV786560 DDO786560:DDR786560 DNK786560:DNN786560 DXG786560:DXJ786560 EHC786560:EHF786560 EQY786560:ERB786560 FAU786560:FAX786560 FKQ786560:FKT786560 FUM786560:FUP786560 GEI786560:GEL786560 GOE786560:GOH786560 GYA786560:GYD786560 HHW786560:HHZ786560 HRS786560:HRV786560 IBO786560:IBR786560 ILK786560:ILN786560 IVG786560:IVJ786560 JFC786560:JFF786560 JOY786560:JPB786560 JYU786560:JYX786560 KIQ786560:KIT786560 KSM786560:KSP786560 LCI786560:LCL786560 LME786560:LMH786560 LWA786560:LWD786560 MFW786560:MFZ786560 MPS786560:MPV786560 MZO786560:MZR786560 NJK786560:NJN786560 NTG786560:NTJ786560 ODC786560:ODF786560 OMY786560:ONB786560 OWU786560:OWX786560 PGQ786560:PGT786560 PQM786560:PQP786560 QAI786560:QAL786560 QKE786560:QKH786560 QUA786560:QUD786560 RDW786560:RDZ786560 RNS786560:RNV786560 RXO786560:RXR786560 SHK786560:SHN786560 SRG786560:SRJ786560 TBC786560:TBF786560 TKY786560:TLB786560 TUU786560:TUX786560 UEQ786560:UET786560 UOM786560:UOP786560 UYI786560:UYL786560 VIE786560:VIH786560 VSA786560:VSD786560 WBW786560:WBZ786560 WLS786560:WLV786560 WVO786560:WVR786560 G852096:J852096 JC852096:JF852096 SY852096:TB852096 ACU852096:ACX852096 AMQ852096:AMT852096 AWM852096:AWP852096 BGI852096:BGL852096 BQE852096:BQH852096 CAA852096:CAD852096 CJW852096:CJZ852096 CTS852096:CTV852096 DDO852096:DDR852096 DNK852096:DNN852096 DXG852096:DXJ852096 EHC852096:EHF852096 EQY852096:ERB852096 FAU852096:FAX852096 FKQ852096:FKT852096 FUM852096:FUP852096 GEI852096:GEL852096 GOE852096:GOH852096 GYA852096:GYD852096 HHW852096:HHZ852096 HRS852096:HRV852096 IBO852096:IBR852096 ILK852096:ILN852096 IVG852096:IVJ852096 JFC852096:JFF852096 JOY852096:JPB852096 JYU852096:JYX852096 KIQ852096:KIT852096 KSM852096:KSP852096 LCI852096:LCL852096 LME852096:LMH852096 LWA852096:LWD852096 MFW852096:MFZ852096 MPS852096:MPV852096 MZO852096:MZR852096 NJK852096:NJN852096 NTG852096:NTJ852096 ODC852096:ODF852096 OMY852096:ONB852096 OWU852096:OWX852096 PGQ852096:PGT852096 PQM852096:PQP852096 QAI852096:QAL852096 QKE852096:QKH852096 QUA852096:QUD852096 RDW852096:RDZ852096 RNS852096:RNV852096 RXO852096:RXR852096 SHK852096:SHN852096 SRG852096:SRJ852096 TBC852096:TBF852096 TKY852096:TLB852096 TUU852096:TUX852096 UEQ852096:UET852096 UOM852096:UOP852096 UYI852096:UYL852096 VIE852096:VIH852096 VSA852096:VSD852096 WBW852096:WBZ852096 WLS852096:WLV852096 WVO852096:WVR852096 G917632:J917632 JC917632:JF917632 SY917632:TB917632 ACU917632:ACX917632 AMQ917632:AMT917632 AWM917632:AWP917632 BGI917632:BGL917632 BQE917632:BQH917632 CAA917632:CAD917632 CJW917632:CJZ917632 CTS917632:CTV917632 DDO917632:DDR917632 DNK917632:DNN917632 DXG917632:DXJ917632 EHC917632:EHF917632 EQY917632:ERB917632 FAU917632:FAX917632 FKQ917632:FKT917632 FUM917632:FUP917632 GEI917632:GEL917632 GOE917632:GOH917632 GYA917632:GYD917632 HHW917632:HHZ917632 HRS917632:HRV917632 IBO917632:IBR917632 ILK917632:ILN917632 IVG917632:IVJ917632 JFC917632:JFF917632 JOY917632:JPB917632 JYU917632:JYX917632 KIQ917632:KIT917632 KSM917632:KSP917632 LCI917632:LCL917632 LME917632:LMH917632 LWA917632:LWD917632 MFW917632:MFZ917632 MPS917632:MPV917632 MZO917632:MZR917632 NJK917632:NJN917632 NTG917632:NTJ917632 ODC917632:ODF917632 OMY917632:ONB917632 OWU917632:OWX917632 PGQ917632:PGT917632 PQM917632:PQP917632 QAI917632:QAL917632 QKE917632:QKH917632 QUA917632:QUD917632 RDW917632:RDZ917632 RNS917632:RNV917632 RXO917632:RXR917632 SHK917632:SHN917632 SRG917632:SRJ917632 TBC917632:TBF917632 TKY917632:TLB917632 TUU917632:TUX917632 UEQ917632:UET917632 UOM917632:UOP917632 UYI917632:UYL917632 VIE917632:VIH917632 VSA917632:VSD917632 WBW917632:WBZ917632 WLS917632:WLV917632 WVO917632:WVR917632 G983168:J983168 JC983168:JF983168 SY983168:TB983168 ACU983168:ACX983168 AMQ983168:AMT983168 AWM983168:AWP983168 BGI983168:BGL983168 BQE983168:BQH983168 CAA983168:CAD983168 CJW983168:CJZ983168 CTS983168:CTV983168 DDO983168:DDR983168 DNK983168:DNN983168 DXG983168:DXJ983168 EHC983168:EHF983168 EQY983168:ERB983168 FAU983168:FAX983168 FKQ983168:FKT983168 FUM983168:FUP983168 GEI983168:GEL983168 GOE983168:GOH983168 GYA983168:GYD983168 HHW983168:HHZ983168 HRS983168:HRV983168 IBO983168:IBR983168 ILK983168:ILN983168 IVG983168:IVJ983168 JFC983168:JFF983168 JOY983168:JPB983168 JYU983168:JYX983168 KIQ983168:KIT983168 KSM983168:KSP983168 LCI983168:LCL983168 LME983168:LMH983168 LWA983168:LWD983168 MFW983168:MFZ983168 MPS983168:MPV983168 MZO983168:MZR983168 NJK983168:NJN983168 NTG983168:NTJ983168 ODC983168:ODF983168 OMY983168:ONB983168 OWU983168:OWX983168 PGQ983168:PGT983168 PQM983168:PQP983168 QAI983168:QAL983168 QKE983168:QKH983168 QUA983168:QUD983168 RDW983168:RDZ983168 RNS983168:RNV983168 RXO983168:RXR983168 SHK983168:SHN983168 SRG983168:SRJ983168 TBC983168:TBF983168 TKY983168:TLB983168 TUU983168:TUX983168 UEQ983168:UET983168 UOM983168:UOP983168 UYI983168:UYL983168 VIE983168:VIH983168 VSA983168:VSD983168 WBW983168:WBZ983168 WLS983168:WLV983168 G112:J113 JC112:JF113 SY112:TB113 ACU112:ACX113 AMQ112:AMT113 AWM112:AWP113 BGI112:BGL113 BQE112:BQH113 CAA112:CAD113 CJW112:CJZ113 CTS112:CTV113 DDO112:DDR113 DNK112:DNN113 DXG112:DXJ113 EHC112:EHF113 EQY112:ERB113 FAU112:FAX113 FKQ112:FKT113 FUM112:FUP113 GEI112:GEL113 GOE112:GOH113 GYA112:GYD113 HHW112:HHZ113 HRS112:HRV113 IBO112:IBR113 ILK112:ILN113 IVG112:IVJ113 JFC112:JFF113 JOY112:JPB113 JYU112:JYX113 KIQ112:KIT113 KSM112:KSP113 LCI112:LCL113 LME112:LMH113 LWA112:LWD113 MFW112:MFZ113 MPS112:MPV113 MZO112:MZR113 NJK112:NJN113 NTG112:NTJ113 ODC112:ODF113 OMY112:ONB113 OWU112:OWX113 PGQ112:PGT113 PQM112:PQP113 QAI112:QAL113 QKE112:QKH113 QUA112:QUD113 RDW112:RDZ113 RNS112:RNV113 RXO112:RXR113 SHK112:SHN113 SRG112:SRJ113 TBC112:TBF113 TKY112:TLB113 TUU112:TUX113 UEQ112:UET113 UOM112:UOP113 UYI112:UYL113 VIE112:VIH113 VSA112:VSD113 WBW112:WBZ113 WLS112:WLV113 WVO112:WVR113 J103 JF103 TB103 ACX103 AMT103 AWP103 BGL103 BQH103 CAD103 CJZ103 CTV103 DDR103 DNN103 DXJ103 EHF103 ERB103 FAX103 FKT103 FUP103 GEL103 GOH103 GYD103 HHZ103 HRV103 IBR103 ILN103 IVJ103 JFF103 JPB103 JYX103 KIT103 KSP103 LCL103 LMH103 LWD103 MFZ103 MPV103 MZR103 NJN103 NTJ103 ODF103 ONB103 OWX103 PGT103 PQP103 QAL103 QKH103 QUD103 RDZ103 RNV103 RXR103 SHN103 SRJ103 TBF103 TLB103 TUX103 UET103 UOP103 UYL103 VIH103 VSD103 WBZ103 WLV103 WVR103 G102:J102 JC102:JF102 SY102:TB102 ACU102:ACX102 AMQ102:AMT102 AWM102:AWP102 BGI102:BGL102 BQE102:BQH102 CAA102:CAD102 CJW102:CJZ102 CTS102:CTV102 DDO102:DDR102 DNK102:DNN102 DXG102:DXJ102 EHC102:EHF102 EQY102:ERB102 FAU102:FAX102 FKQ102:FKT102 FUM102:FUP102 GEI102:GEL102 GOE102:GOH102 GYA102:GYD102 HHW102:HHZ102 HRS102:HRV102 IBO102:IBR102 ILK102:ILN102 IVG102:IVJ102 JFC102:JFF102 JOY102:JPB102 JYU102:JYX102 KIQ102:KIT102 KSM102:KSP102 LCI102:LCL102 LME102:LMH102 LWA102:LWD102 MFW102:MFZ102 MPS102:MPV102 MZO102:MZR102 NJK102:NJN102 NTG102:NTJ102 ODC102:ODF102 OMY102:ONB102 OWU102:OWX102 PGQ102:PGT102 PQM102:PQP102 QAI102:QAL102 QKE102:QKH102 QUA102:QUD102 RDW102:RDZ102 RNS102:RNV102 RXO102:RXR102 SHK102:SHN102 SRG102:SRJ102 TBC102:TBF102 TKY102:TLB102 TUU102:TUX102 UEQ102:UET102 UOM102:UOP102 UYI102:UYL102 VIE102:VIH102 VSA102:VSD102 WBW102:WBZ102 WLS102:WLV102 WVO102:WVR102 G105:J106 JC105:JF106 SY105:TB106 ACU105:ACX106 AMQ105:AMT106 AWM105:AWP106 BGI105:BGL106 BQE105:BQH106 CAA105:CAD106 CJW105:CJZ106 CTS105:CTV106 DDO105:DDR106 DNK105:DNN106 DXG105:DXJ106 EHC105:EHF106 EQY105:ERB106 FAU105:FAX106 FKQ105:FKT106 FUM105:FUP106 GEI105:GEL106 GOE105:GOH106 GYA105:GYD106 HHW105:HHZ106 HRS105:HRV106 IBO105:IBR106 ILK105:ILN106 IVG105:IVJ106 JFC105:JFF106 JOY105:JPB106 JYU105:JYX106 KIQ105:KIT106 KSM105:KSP106 LCI105:LCL106 LME105:LMH106 LWA105:LWD106 MFW105:MFZ106 MPS105:MPV106 MZO105:MZR106 NJK105:NJN106 NTG105:NTJ106 ODC105:ODF106 OMY105:ONB106 OWU105:OWX106 PGQ105:PGT106 PQM105:PQP106 QAI105:QAL106 QKE105:QKH106 QUA105:QUD106 RDW105:RDZ106 RNS105:RNV106 RXO105:RXR106 SHK105:SHN106 SRG105:SRJ106 TBC105:TBF106 TKY105:TLB106 TUU105:TUX106 UEQ105:UET106 UOM105:UOP106 UYI105:UYL106 VIE105:VIH106 VSA105:VSD106 WBW105:WBZ106 WLS105:WLV106 WVO105:WVR106 G108:J109 JC108:JF109 SY108:TB109 ACU108:ACX109 AMQ108:AMT109 AWM108:AWP109 BGI108:BGL109 BQE108:BQH109 CAA108:CAD109 CJW108:CJZ109 CTS108:CTV109 DDO108:DDR109 DNK108:DNN109 DXG108:DXJ109 EHC108:EHF109 EQY108:ERB109 FAU108:FAX109 FKQ108:FKT109 FUM108:FUP109 GEI108:GEL109 GOE108:GOH109 GYA108:GYD109 HHW108:HHZ109 HRS108:HRV109 IBO108:IBR109 ILK108:ILN109 IVG108:IVJ109 JFC108:JFF109 JOY108:JPB109 JYU108:JYX109 KIQ108:KIT109 KSM108:KSP109 LCI108:LCL109 LME108:LMH109 LWA108:LWD109 MFW108:MFZ109 MPS108:MPV109 MZO108:MZR109 NJK108:NJN109 NTG108:NTJ109 ODC108:ODF109 OMY108:ONB109 OWU108:OWX109 PGQ108:PGT109 PQM108:PQP109 QAI108:QAL109 QKE108:QKH109 QUA108:QUD109 RDW108:RDZ109 RNS108:RNV109 RXO108:RXR109 SHK108:SHN109 SRG108:SRJ109 TBC108:TBF109 TKY108:TLB109 TUU108:TUX109 UEQ108:UET109 UOM108:UOP109 UYI108:UYL109 VIE108:VIH109 VSA108:VSD109 WBW108:WBZ109 WLS108:WLV109 WVO108:WVR109 J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G74:J74 JC74:JF74 SY74:TB74 ACU74:ACX74 AMQ74:AMT74 AWM74:AWP74 BGI74:BGL74 BQE74:BQH74 CAA74:CAD74 CJW74:CJZ74 CTS74:CTV74 DDO74:DDR74 DNK74:DNN74 DXG74:DXJ74 EHC74:EHF74 EQY74:ERB74 FAU74:FAX74 FKQ74:FKT74 FUM74:FUP74 GEI74:GEL74 GOE74:GOH74 GYA74:GYD74 HHW74:HHZ74 HRS74:HRV74 IBO74:IBR74 ILK74:ILN74 IVG74:IVJ74 JFC74:JFF74 JOY74:JPB74 JYU74:JYX74 KIQ74:KIT74 KSM74:KSP74 LCI74:LCL74 LME74:LMH74 LWA74:LWD74 MFW74:MFZ74 MPS74:MPV74 MZO74:MZR74 NJK74:NJN74 NTG74:NTJ74 ODC74:ODF74 OMY74:ONB74 OWU74:OWX74 PGQ74:PGT74 PQM74:PQP74 QAI74:QAL74 QKE74:QKH74 QUA74:QUD74 RDW74:RDZ74 RNS74:RNV74 RXO74:RXR74 SHK74:SHN74 SRG74:SRJ74 TBC74:TBF74 TKY74:TLB74 TUU74:TUX74 UEQ74:UET74 UOM74:UOP74 UYI74:UYL74 VIE74:VIH74 VSA74:VSD74 WBW74:WBZ74 WLS74:WLV74 WVO74:WVR74 J79 JF79 TB79 ACX79 AMT79 AWP79 BGL79 BQH79 CAD79 CJZ79 CTV79 DDR79 DNN79 DXJ79 EHF79 ERB79 FAX79 FKT79 FUP79 GEL79 GOH79 GYD79 HHZ79 HRV79 IBR79 ILN79 IVJ79 JFF79 JPB79 JYX79 KIT79 KSP79 LCL79 LMH79 LWD79 MFZ79 MPV79 MZR79 NJN79 NTJ79 ODF79 ONB79 OWX79 PGT79 PQP79 QAL79 QKH79 QUD79 RDZ79 RNV79 RXR79 SHN79 SRJ79 TBF79 TLB79 TUX79 UET79 UOP79 UYL79 VIH79 VSD79 WBZ79 WLV79 WVR79 G75 JC75 SY75 ACU75 AMQ75 AWM75 BGI75 BQE75 CAA75 CJW75 CTS75 DDO75 DNK75 DXG75 EHC75 EQY75 FAU75 FKQ75 FUM75 GEI75 GOE75 GYA75 HHW75 HRS75 IBO75 ILK75 IVG75 JFC75 JOY75 JYU75 KIQ75 KSM75 LCI75 LME75 LWA75 MFW75 MPS75 MZO75 NJK75 NTG75 ODC75 OMY75 OWU75 PGQ75 PQM75 QAI75 QKE75 QUA75 RDW75 RNS75 RXO75 SHK75 SRG75 TBC75 TKY75 TUU75 UEQ75 UOM75 UYI75 VIE75 VSA75 WBW75 WLS75 WVO75 G76:J78 JC76:JF78 SY76:TB78 ACU76:ACX78 AMQ76:AMT78 AWM76:AWP78 BGI76:BGL78 BQE76:BQH78 CAA76:CAD78 CJW76:CJZ78 CTS76:CTV78 DDO76:DDR78 DNK76:DNN78 DXG76:DXJ78 EHC76:EHF78 EQY76:ERB78 FAU76:FAX78 FKQ76:FKT78 FUM76:FUP78 GEI76:GEL78 GOE76:GOH78 GYA76:GYD78 HHW76:HHZ78 HRS76:HRV78 IBO76:IBR78 ILK76:ILN78 IVG76:IVJ78 JFC76:JFF78 JOY76:JPB78 JYU76:JYX78 KIQ76:KIT78 KSM76:KSP78 LCI76:LCL78 LME76:LMH78 LWA76:LWD78 MFW76:MFZ78 MPS76:MPV78 MZO76:MZR78 NJK76:NJN78 NTG76:NTJ78 ODC76:ODF78 OMY76:ONB78 OWU76:OWX78 PGQ76:PGT78 PQM76:PQP78 QAI76:QAL78 QKE76:QKH78 QUA76:QUD78 RDW76:RDZ78 RNS76:RNV78 RXO76:RXR78 SHK76:SHN78 SRG76:SRJ78 TBC76:TBF78 TKY76:TLB78 TUU76:TUX78 UEQ76:UET78 UOM76:UOP78 UYI76:UYL78 VIE76:VIH78 VSA76:VSD78 WBW76:WBZ78 WLS76:WLV78 WVO76:WVR78 G19:J19 JC19:JF19 SY19:TB19 ACU19:ACX19 AMQ19:AMT19 AWM19:AWP19 BGI19:BGL19 BQE19:BQH19 CAA19:CAD19 CJW19:CJZ19 CTS19:CTV19 DDO19:DDR19 DNK19:DNN19 DXG19:DXJ19 EHC19:EHF19 EQY19:ERB19 FAU19:FAX19 FKQ19:FKT19 FUM19:FUP19 GEI19:GEL19 GOE19:GOH19 GYA19:GYD19 HHW19:HHZ19 HRS19:HRV19 IBO19:IBR19 ILK19:ILN19 IVG19:IVJ19 JFC19:JFF19 JOY19:JPB19 JYU19:JYX19 KIQ19:KIT19 KSM19:KSP19 LCI19:LCL19 LME19:LMH19 LWA19:LWD19 MFW19:MFZ19 MPS19:MPV19 MZO19:MZR19 NJK19:NJN19 NTG19:NTJ19 ODC19:ODF19 OMY19:ONB19 OWU19:OWX19 PGQ19:PGT19 PQM19:PQP19 QAI19:QAL19 QKE19:QKH19 QUA19:QUD19 RDW19:RDZ19 RNS19:RNV19 RXO19:RXR19 SHK19:SHN19 SRG19:SRJ19 TBC19:TBF19 TKY19:TLB19 TUU19:TUX19 UEQ19:UET19 UOM19:UOP19 UYI19:UYL19 VIE19:VIH19 VSA19:VSD19 WBW19:WBZ19 WLS19:WLV19 WVO19:WVR19 J56 JF56 TB56 ACX56 AMT56 AWP56 BGL56 BQH56 CAD56 CJZ56 CTV56 DDR56 DNN56 DXJ56 EHF56 ERB56 FAX56 FKT56 FUP56 GEL56 GOH56 GYD56 HHZ56 HRV56 IBR56 ILN56 IVJ56 JFF56 JPB56 JYX56 KIT56 KSP56 LCL56 LMH56 LWD56 MFZ56 MPV56 MZR56 NJN56 NTJ56 ODF56 ONB56 OWX56 PGT56 PQP56 QAL56 QKH56 QUD56 RDZ56 RNV56 RXR56 SHN56 SRJ56 TBF56 TLB56 TUX56 UET56 UOP56 UYL56 VIH56 VSD56 WBZ56 WLV56 WVR56 J60 JF60 TB60 ACX60 AMT60 AWP60 BGL60 BQH60 CAD60 CJZ60 CTV60 DDR60 DNN60 DXJ60 EHF60 ERB60 FAX60 FKT60 FUP60 GEL60 GOH60 GYD60 HHZ60 HRV60 IBR60 ILN60 IVJ60 JFF60 JPB60 JYX60 KIT60 KSP60 LCL60 LMH60 LWD60 MFZ60 MPV60 MZR60 NJN60 NTJ60 ODF60 ONB60 OWX60 PGT60 PQP60 QAL60 QKH60 QUD60 RDZ60 RNV60 RXR60 SHN60 SRJ60 TBF60 TLB60 TUX60 UET60 UOP60 UYL60 VIH60 VSD60 WBZ60 WLV60 WVR60 G66:J66 JC66:JF66 SY66:TB66 ACU66:ACX66 AMQ66:AMT66 AWM66:AWP66 BGI66:BGL66 BQE66:BQH66 CAA66:CAD66 CJW66:CJZ66 CTS66:CTV66 DDO66:DDR66 DNK66:DNN66 DXG66:DXJ66 EHC66:EHF66 EQY66:ERB66 FAU66:FAX66 FKQ66:FKT66 FUM66:FUP66 GEI66:GEL66 GOE66:GOH66 GYA66:GYD66 HHW66:HHZ66 HRS66:HRV66 IBO66:IBR66 ILK66:ILN66 IVG66:IVJ66 JFC66:JFF66 JOY66:JPB66 JYU66:JYX66 KIQ66:KIT66 KSM66:KSP66 LCI66:LCL66 LME66:LMH66 LWA66:LWD66 MFW66:MFZ66 MPS66:MPV66 MZO66:MZR66 NJK66:NJN66 NTG66:NTJ66 ODC66:ODF66 OMY66:ONB66 OWU66:OWX66 PGQ66:PGT66 PQM66:PQP66 QAI66:QAL66 QKE66:QKH66 QUA66:QUD66 RDW66:RDZ66 RNS66:RNV66 RXO66:RXR66 SHK66:SHN66 SRG66:SRJ66 TBC66:TBF66 TKY66:TLB66 TUU66:TUX66 UEQ66:UET66 UOM66:UOP66 UYI66:UYL66 VIE66:VIH66 VSA66:VSD66 WBW66:WBZ66 WLS66:WLV66 WVO66:WVR66 G55:J55 JC55:JF55 SY55:TB55 ACU55:ACX55 AMQ55:AMT55 AWM55:AWP55 BGI55:BGL55 BQE55:BQH55 CAA55:CAD55 CJW55:CJZ55 CTS55:CTV55 DDO55:DDR55 DNK55:DNN55 DXG55:DXJ55 EHC55:EHF55 EQY55:ERB55 FAU55:FAX55 FKQ55:FKT55 FUM55:FUP55 GEI55:GEL55 GOE55:GOH55 GYA55:GYD55 HHW55:HHZ55 HRS55:HRV55 IBO55:IBR55 ILK55:ILN55 IVG55:IVJ55 JFC55:JFF55 JOY55:JPB55 JYU55:JYX55 KIQ55:KIT55 KSM55:KSP55 LCI55:LCL55 LME55:LMH55 LWA55:LWD55 MFW55:MFZ55 MPS55:MPV55 MZO55:MZR55 NJK55:NJN55 NTG55:NTJ55 ODC55:ODF55 OMY55:ONB55 OWU55:OWX55 PGQ55:PGT55 PQM55:PQP55 QAI55:QAL55 QKE55:QKH55 QUA55:QUD55 RDW55:RDZ55 RNS55:RNV55 RXO55:RXR55 SHK55:SHN55 SRG55:SRJ55 TBC55:TBF55 TKY55:TLB55 TUU55:TUX55 UEQ55:UET55 UOM55:UOP55 UYI55:UYL55 VIE55:VIH55 VSA55:VSD55 WBW55:WBZ55 WLS55:WLV55 WVO55:WVR55 G58:J59 JC58:JF59 SY58:TB59 ACU58:ACX59 AMQ58:AMT59 AWM58:AWP59 BGI58:BGL59 BQE58:BQH59 CAA58:CAD59 CJW58:CJZ59 CTS58:CTV59 DDO58:DDR59 DNK58:DNN59 DXG58:DXJ59 EHC58:EHF59 EQY58:ERB59 FAU58:FAX59 FKQ58:FKT59 FUM58:FUP59 GEI58:GEL59 GOE58:GOH59 GYA58:GYD59 HHW58:HHZ59 HRS58:HRV59 IBO58:IBR59 ILK58:ILN59 IVG58:IVJ59 JFC58:JFF59 JOY58:JPB59 JYU58:JYX59 KIQ58:KIT59 KSM58:KSP59 LCI58:LCL59 LME58:LMH59 LWA58:LWD59 MFW58:MFZ59 MPS58:MPV59 MZO58:MZR59 NJK58:NJN59 NTG58:NTJ59 ODC58:ODF59 OMY58:ONB59 OWU58:OWX59 PGQ58:PGT59 PQM58:PQP59 QAI58:QAL59 QKE58:QKH59 QUA58:QUD59 RDW58:RDZ59 RNS58:RNV59 RXO58:RXR59 SHK58:SHN59 SRG58:SRJ59 TBC58:TBF59 TKY58:TLB59 TUU58:TUX59 UEQ58:UET59 UOM58:UOP59 UYI58:UYL59 VIE58:VIH59 VSA58:VSD59 WBW58:WBZ59 WLS58:WLV59 WVO58:WVR59 G61:J62 JC61:JF62 SY61:TB62 ACU61:ACX62 AMQ61:AMT62 AWM61:AWP62 BGI61:BGL62 BQE61:BQH62 CAA61:CAD62 CJW61:CJZ62 CTS61:CTV62 DDO61:DDR62 DNK61:DNN62 DXG61:DXJ62 EHC61:EHF62 EQY61:ERB62 FAU61:FAX62 FKQ61:FKT62 FUM61:FUP62 GEI61:GEL62 GOE61:GOH62 GYA61:GYD62 HHW61:HHZ62 HRS61:HRV62 IBO61:IBR62 ILK61:ILN62 IVG61:IVJ62 JFC61:JFF62 JOY61:JPB62 JYU61:JYX62 KIQ61:KIT62 KSM61:KSP62 LCI61:LCL62 LME61:LMH62 LWA61:LWD62 MFW61:MFZ62 MPS61:MPV62 MZO61:MZR62 NJK61:NJN62 NTG61:NTJ62 ODC61:ODF62 OMY61:ONB62 OWU61:OWX62 PGQ61:PGT62 PQM61:PQP62 QAI61:QAL62 QKE61:QKH62 QUA61:QUD62 RDW61:RDZ62 RNS61:RNV62 RXO61:RXR62 SHK61:SHN62 SRG61:SRJ62 TBC61:TBF62 TKY61:TLB62 TUU61:TUX62 UEQ61:UET62 UOM61:UOP62 UYI61:UYL62 VIE61:VIH62 VSA61:VSD62 WBW61:WBZ62 WLS61:WLV62 WVO61:WVR62 G27:J27 JC27:JF27 SY27:TB27 ACU27:ACX27 AMQ27:AMT27 AWM27:AWP27 BGI27:BGL27 BQE27:BQH27 CAA27:CAD27 CJW27:CJZ27 CTS27:CTV27 DDO27:DDR27 DNK27:DNN27 DXG27:DXJ27 EHC27:EHF27 EQY27:ERB27 FAU27:FAX27 FKQ27:FKT27 FUM27:FUP27 GEI27:GEL27 GOE27:GOH27 GYA27:GYD27 HHW27:HHZ27 HRS27:HRV27 IBO27:IBR27 ILK27:ILN27 IVG27:IVJ27 JFC27:JFF27 JOY27:JPB27 JYU27:JYX27 KIQ27:KIT27 KSM27:KSP27 LCI27:LCL27 LME27:LMH27 LWA27:LWD27 MFW27:MFZ27 MPS27:MPV27 MZO27:MZR27 NJK27:NJN27 NTG27:NTJ27 ODC27:ODF27 OMY27:ONB27 OWU27:OWX27 PGQ27:PGT27 PQM27:PQP27 QAI27:QAL27 QKE27:QKH27 QUA27:QUD27 RDW27:RDZ27 RNS27:RNV27 RXO27:RXR27 SHK27:SHN27 SRG27:SRJ27 TBC27:TBF27 TKY27:TLB27 TUU27:TUX27 UEQ27:UET27 UOM27:UOP27 UYI27:UYL27 VIE27:VIH27 VSA27:VSD27 WBW27:WBZ27 WLS27:WLV27 WVO27:WVR27 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J31:J32 JF31:JF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I30:J30 JE30:JF30 TA30:TB30 ACW30:ACX30 AMS30:AMT30 AWO30:AWP30 BGK30:BGL30 BQG30:BQH30 CAC30:CAD30 CJY30:CJZ30 CTU30:CTV30 DDQ30:DDR30 DNM30:DNN30 DXI30:DXJ30 EHE30:EHF30 ERA30:ERB30 FAW30:FAX30 FKS30:FKT30 FUO30:FUP30 GEK30:GEL30 GOG30:GOH30 GYC30:GYD30 HHY30:HHZ30 HRU30:HRV30 IBQ30:IBR30 ILM30:ILN30 IVI30:IVJ30 JFE30:JFF30 JPA30:JPB30 JYW30:JYX30 KIS30:KIT30 KSO30:KSP30 LCK30:LCL30 LMG30:LMH30 LWC30:LWD30 MFY30:MFZ30 MPU30:MPV30 MZQ30:MZR30 NJM30:NJN30 NTI30:NTJ30 ODE30:ODF30 ONA30:ONB30 OWW30:OWX30 PGS30:PGT30 PQO30:PQP30 QAK30:QAL30 QKG30:QKH30 QUC30:QUD30 RDY30:RDZ30 RNU30:RNV30 RXQ30:RXR30 SHM30:SHN30 SRI30:SRJ30 TBE30:TBF30 TLA30:TLB30 TUW30:TUX30 UES30:UET30 UOO30:UOP30 UYK30:UYL30 VIG30:VIH30 VSC30:VSD30 WBY30:WBZ30 WLU30:WLV30 WVQ30:WVR30 G25:J25 JC25:JF25 SY25:TB25 ACU25:ACX25 AMQ25:AMT25 AWM25:AWP25 BGI25:BGL25 BQE25:BQH25 CAA25:CAD25 CJW25:CJZ25 CTS25:CTV25 DDO25:DDR25 DNK25:DNN25 DXG25:DXJ25 EHC25:EHF25 EQY25:ERB25 FAU25:FAX25 FKQ25:FKT25 FUM25:FUP25 GEI25:GEL25 GOE25:GOH25 GYA25:GYD25 HHW25:HHZ25 HRS25:HRV25 IBO25:IBR25 ILK25:ILN25 IVG25:IVJ25 JFC25:JFF25 JOY25:JPB25 JYU25:JYX25 KIQ25:KIT25 KSM25:KSP25 LCI25:LCL25 LME25:LMH25 LWA25:LWD25 MFW25:MFZ25 MPS25:MPV25 MZO25:MZR25 NJK25:NJN25 NTG25:NTJ25 ODC25:ODF25 OMY25:ONB25 OWU25:OWX25 PGQ25:PGT25 PQM25:PQP25 QAI25:QAL25 QKE25:QKH25 QUA25:QUD25 RDW25:RDZ25 RNS25:RNV25 RXO25:RXR25 SHK25:SHN25 SRG25:SRJ25 TBC25:TBF25 TKY25:TLB25 TUU25:TUX25 UEQ25:UET25 UOM25:UOP25 UYI25:UYL25 VIE25:VIH25 VSA25:VSD25 WBW25:WBZ25 WLS25:WLV25 WVO25:WVR25 G72:J72 JC72:JF72 SY72:TB72 ACU72:ACX72 AMQ72:AMT72 AWM72:AWP72 BGI72:BGL72 BQE72:BQH72 CAA72:CAD72 CJW72:CJZ72 CTS72:CTV72 DDO72:DDR72 DNK72:DNN72 DXG72:DXJ72 EHC72:EHF72 EQY72:ERB72 FAU72:FAX72 FKQ72:FKT72 FUM72:FUP72 GEI72:GEL72 GOE72:GOH72 GYA72:GYD72 HHW72:HHZ72 HRS72:HRV72 IBO72:IBR72 ILK72:ILN72 IVG72:IVJ72 JFC72:JFF72 JOY72:JPB72 JYU72:JYX72 KIQ72:KIT72 KSM72:KSP72 LCI72:LCL72 LME72:LMH72 LWA72:LWD72 MFW72:MFZ72 MPS72:MPV72 MZO72:MZR72 NJK72:NJN72 NTG72:NTJ72 ODC72:ODF72 OMY72:ONB72 OWU72:OWX72 PGQ72:PGT72 PQM72:PQP72 QAI72:QAL72 QKE72:QKH72 QUA72:QUD72 RDW72:RDZ72 RNS72:RNV72 RXO72:RXR72 SHK72:SHN72 SRG72:SRJ72 TBC72:TBF72 TKY72:TLB72 TUU72:TUX72 UEQ72:UET72 UOM72:UOP72 UYI72:UYL72 VIE72:VIH72 VSA72:VSD72 WBW72:WBZ72 WLS72:WLV72 WVO72:WVR72 G36:J39 JC36:JF39 SY36:TB39 ACU36:ACX39 AMQ36:AMT39 AWM36:AWP39 BGI36:BGL39 BQE36:BQH39 CAA36:CAD39 CJW36:CJZ39 CTS36:CTV39 DDO36:DDR39 DNK36:DNN39 DXG36:DXJ39 EHC36:EHF39 EQY36:ERB39 FAU36:FAX39 FKQ36:FKT39 FUM36:FUP39 GEI36:GEL39 GOE36:GOH39 GYA36:GYD39 HHW36:HHZ39 HRS36:HRV39 IBO36:IBR39 ILK36:ILN39 IVG36:IVJ39 JFC36:JFF39 JOY36:JPB39 JYU36:JYX39 KIQ36:KIT39 KSM36:KSP39 LCI36:LCL39 LME36:LMH39 LWA36:LWD39 MFW36:MFZ39 MPS36:MPV39 MZO36:MZR39 NJK36:NJN39 NTG36:NTJ39 ODC36:ODF39 OMY36:ONB39 OWU36:OWX39 PGQ36:PGT39 PQM36:PQP39 QAI36:QAL39 QKE36:QKH39 QUA36:QUD39 RDW36:RDZ39 RNS36:RNV39 RXO36:RXR39 SHK36:SHN39 SRG36:SRJ39 TBC36:TBF39 TKY36:TLB39 TUU36:TUX39 UEQ36:UET39 UOM36:UOP39 UYI36:UYL39 VIE36:VIH39 VSA36:VSD39 WBW36:WBZ39 WLS36:WLV39 WVO36:WVR39 G83:J86 JC83:JF86 SY83:TB86 ACU83:ACX86 AMQ83:AMT86 AWM83:AWP86 BGI83:BGL86 BQE83:BQH86 CAA83:CAD86 CJW83:CJZ86 CTS83:CTV86 DDO83:DDR86 DNK83:DNN86 DXG83:DXJ86 EHC83:EHF86 EQY83:ERB86 FAU83:FAX86 FKQ83:FKT86 FUM83:FUP86 GEI83:GEL86 GOE83:GOH86 GYA83:GYD86 HHW83:HHZ86 HRS83:HRV86 IBO83:IBR86 ILK83:ILN86 IVG83:IVJ86 JFC83:JFF86 JOY83:JPB86 JYU83:JYX86 KIQ83:KIT86 KSM83:KSP86 LCI83:LCL86 LME83:LMH86 LWA83:LWD86 MFW83:MFZ86 MPS83:MPV86 MZO83:MZR86 NJK83:NJN86 NTG83:NTJ86 ODC83:ODF86 OMY83:ONB86 OWU83:OWX86 PGQ83:PGT86 PQM83:PQP86 QAI83:QAL86 QKE83:QKH86 QUA83:QUD86 RDW83:RDZ86 RNS83:RNV86 RXO83:RXR86 SHK83:SHN86 SRG83:SRJ86 TBC83:TBF86 TKY83:TLB86 TUU83:TUX86 UEQ83:UET86 UOM83:UOP86 UYI83:UYL86 VIE83:VIH86 VSA83:VSD86 WBW83:WBZ86 WLS83:WLV86 WVO83:WVR86 G43:J43 JC43:JF43 SY43:TB43 ACU43:ACX43 AMQ43:AMT43 AWM43:AWP43 BGI43:BGL43 BQE43:BQH43 CAA43:CAD43 CJW43:CJZ43 CTS43:CTV43 DDO43:DDR43 DNK43:DNN43 DXG43:DXJ43 EHC43:EHF43 EQY43:ERB43 FAU43:FAX43 FKQ43:FKT43 FUM43:FUP43 GEI43:GEL43 GOE43:GOH43 GYA43:GYD43 HHW43:HHZ43 HRS43:HRV43 IBO43:IBR43 ILK43:ILN43 IVG43:IVJ43 JFC43:JFF43 JOY43:JPB43 JYU43:JYX43 KIQ43:KIT43 KSM43:KSP43 LCI43:LCL43 LME43:LMH43 LWA43:LWD43 MFW43:MFZ43 MPS43:MPV43 MZO43:MZR43 NJK43:NJN43 NTG43:NTJ43 ODC43:ODF43 OMY43:ONB43 OWU43:OWX43 PGQ43:PGT43 PQM43:PQP43 QAI43:QAL43 QKE43:QKH43 QUA43:QUD43 RDW43:RDZ43 RNS43:RNV43 RXO43:RXR43 SHK43:SHN43 SRG43:SRJ43 TBC43:TBF43 TKY43:TLB43 TUU43:TUX43 UEQ43:UET43 UOM43:UOP43 UYI43:UYL43 VIE43:VIH43 VSA43:VSD43 WBW43:WBZ43 WLS43:WLV43 WVO43:WVR43 G90:J90 JC90:JF90 SY90:TB90 ACU90:ACX90 AMQ90:AMT90 AWM90:AWP90 BGI90:BGL90 BQE90:BQH90 CAA90:CAD90 CJW90:CJZ90 CTS90:CTV90 DDO90:DDR90 DNK90:DNN90 DXG90:DXJ90 EHC90:EHF90 EQY90:ERB90 FAU90:FAX90 FKQ90:FKT90 FUM90:FUP90 GEI90:GEL90 GOE90:GOH90 GYA90:GYD90 HHW90:HHZ90 HRS90:HRV90 IBO90:IBR90 ILK90:ILN90 IVG90:IVJ90 JFC90:JFF90 JOY90:JPB90 JYU90:JYX90 KIQ90:KIT90 KSM90:KSP90 LCI90:LCL90 LME90:LMH90 LWA90:LWD90 MFW90:MFZ90 MPS90:MPV90 MZO90:MZR90 NJK90:NJN90 NTG90:NTJ90 ODC90:ODF90 OMY90:ONB90 OWU90:OWX90 PGQ90:PGT90 PQM90:PQP90 QAI90:QAL90 QKE90:QKH90 QUA90:QUD90 RDW90:RDZ90 RNS90:RNV90 RXO90:RXR90 SHK90:SHN90 SRG90:SRJ90 TBC90:TBF90 TKY90:TLB90 TUU90:TUX90 UEQ90:UET90 UOM90:UOP90 UYI90:UYL90 VIE90:VIH90 VSA90:VSD90 WBW90:WBZ90 WLS90:WLV90 WVO90:WVR90 G124:J125 JC124:JF125 SY124:TB125 ACU124:ACX125 AMQ124:AMT125 AWM124:AWP125 BGI124:BGL125 BQE124:BQH125 CAA124:CAD125 CJW124:CJZ125 CTS124:CTV125 DDO124:DDR125 DNK124:DNN125 DXG124:DXJ125 EHC124:EHF125 EQY124:ERB125 FAU124:FAX125 FKQ124:FKT125 FUM124:FUP125 GEI124:GEL125 GOE124:GOH125 GYA124:GYD125 HHW124:HHZ125 HRS124:HRV125 IBO124:IBR125 ILK124:ILN125 IVG124:IVJ125 JFC124:JFF125 JOY124:JPB125 JYU124:JYX125 KIQ124:KIT125 KSM124:KSP125 LCI124:LCL125 LME124:LMH125 LWA124:LWD125 MFW124:MFZ125 MPS124:MPV125 MZO124:MZR125 NJK124:NJN125 NTG124:NTJ125 ODC124:ODF125 OMY124:ONB125 OWU124:OWX125 PGQ124:PGT125 PQM124:PQP125 QAI124:QAL125 QKE124:QKH125 QUA124:QUD125 RDW124:RDZ125 RNS124:RNV125 RXO124:RXR125 SHK124:SHN125 SRG124:SRJ125 TBC124:TBF125 TKY124:TLB125 TUU124:TUX125 UEQ124:UET125 UOM124:UOP125 UYI124:UYL125 VIE124:VIH125 VSA124:VSD125 WBW124:WBZ125 WLS124:WLV125 WVO124:WVR125 WVO141:WVR142 WLS141:WLV142 WBW141:WBZ142 VSA141:VSD142 VIE141:VIH142 UYI141:UYL142 UOM141:UOP142 UEQ141:UET142 TUU141:TUX142 TKY141:TLB142 TBC141:TBF142 SRG141:SRJ142 SHK141:SHN142 RXO141:RXR142 RNS141:RNV142 RDW141:RDZ142 QUA141:QUD142 QKE141:QKH142 QAI141:QAL142 PQM141:PQP142 PGQ141:PGT142 OWU141:OWX142 OMY141:ONB142 ODC141:ODF142 NTG141:NTJ142 NJK141:NJN142 MZO141:MZR142 MPS141:MPV142 MFW141:MFZ142 LWA141:LWD142 LME141:LMH142 LCI141:LCL142 KSM141:KSP142 KIQ141:KIT142 JYU141:JYX142 JOY141:JPB142 JFC141:JFF142 IVG141:IVJ142 ILK141:ILN142 IBO141:IBR142 HRS141:HRV142 HHW141:HHZ142 GYA141:GYD142 GOE141:GOH142 GEI141:GEL142 FUM141:FUP142 FKQ141:FKT142 FAU141:FAX142 EQY141:ERB142 EHC141:EHF142 DXG141:DXJ142 DNK141:DNN142 DDO141:DDR142 CTS141:CTV142 CJW141:CJZ142 CAA141:CAD142 BQE141:BQH142 BGI141:BGL142 AWM141:AWP142 AMQ141:AMT142 ACU141:ACX142 SY141:TB142 JC141:JF142 G141:J142 WVR144 WLV144 WBZ144 VSD144 VIH144 UYL144 UOP144 UET144 TUX144 TLB144 TBF144 SRJ144 SHN144 RXR144 RNV144 RDZ144 QUD144 QKH144 QAL144 PQP144 PGT144 OWX144 ONB144 ODF144 NTJ144 NJN144 MZR144 MPV144 MFZ144 LWD144 LMH144 LCL144 KSP144 KIT144 JYX144 JPB144 JFF144 IVJ144 ILN144 IBR144 HRV144 HHZ144 GYD144 GOH144 GEL144 FUP144 FKT144 FAX144 ERB144 EHF144 DXJ144 DNN144 DDR144 CTV144 CJZ144 CAD144 BQH144 BGL144 AWP144 AMT144 ACX144 TB144 JF144 J144">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pageSetup paperSize="9" orientation="portrait" horizontalDpi="180" verticalDpi="180" r:id="rId1"/>
  <drawing r:id="rId2"/>
</worksheet>
</file>

<file path=xl/worksheets/sheet10.xml><?xml version="1.0" encoding="utf-8"?>
<worksheet xmlns="http://schemas.openxmlformats.org/spreadsheetml/2006/main" xmlns:r="http://schemas.openxmlformats.org/officeDocument/2006/relationships">
  <dimension ref="A1:L147"/>
  <sheetViews>
    <sheetView topLeftCell="C7"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108</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4852.3289999999997</v>
      </c>
      <c r="G18" s="45">
        <f>SUM(G19,G20,G23,G27)</f>
        <v>0</v>
      </c>
      <c r="H18" s="45">
        <f>SUM(H19,H20,H23,H27)</f>
        <v>4618.8029999999999</v>
      </c>
      <c r="I18" s="45">
        <f>SUM(I19,I20,I23,I27)</f>
        <v>233.52600000000001</v>
      </c>
      <c r="J18" s="46">
        <f>SUM(J19,J20,J23,J27)</f>
        <v>0</v>
      </c>
      <c r="K18" s="13"/>
    </row>
    <row r="19" spans="1:11" ht="24" customHeight="1">
      <c r="A19" s="5"/>
      <c r="B19" s="1"/>
      <c r="C19" s="12"/>
      <c r="D19" s="47" t="s">
        <v>12</v>
      </c>
      <c r="E19" s="48" t="s">
        <v>13</v>
      </c>
      <c r="F19" s="49">
        <f>SUM(G19:J19)</f>
        <v>4618.8029999999999</v>
      </c>
      <c r="G19" s="50"/>
      <c r="H19" s="50">
        <v>4618.8029999999999</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233.52600000000001</v>
      </c>
      <c r="G23" s="49">
        <f>SUM(G24:G26)</f>
        <v>0</v>
      </c>
      <c r="H23" s="49">
        <f>SUM(H24:H26)</f>
        <v>0</v>
      </c>
      <c r="I23" s="49">
        <f>SUM(I24:I26)</f>
        <v>233.52600000000001</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233.52600000000001</v>
      </c>
      <c r="G25" s="50"/>
      <c r="H25" s="50"/>
      <c r="I25" s="50">
        <v>233.52600000000001</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1397.8179999999993</v>
      </c>
      <c r="G28" s="69"/>
      <c r="H28" s="70">
        <f>H29</f>
        <v>0</v>
      </c>
      <c r="I28" s="70">
        <f>I29+I30</f>
        <v>755.86499999999967</v>
      </c>
      <c r="J28" s="52">
        <f>J29+J30+J31</f>
        <v>641.95299999999952</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755.86499999999967</v>
      </c>
      <c r="G30" s="69"/>
      <c r="H30" s="69"/>
      <c r="I30" s="50">
        <f>H19-H33-H59</f>
        <v>755.86499999999967</v>
      </c>
      <c r="J30" s="51"/>
      <c r="K30" s="13"/>
    </row>
    <row r="31" spans="1:11" ht="24" customHeight="1">
      <c r="A31" s="5"/>
      <c r="B31" s="1"/>
      <c r="C31" s="12"/>
      <c r="D31" s="47" t="s">
        <v>31</v>
      </c>
      <c r="E31" s="48" t="s">
        <v>7</v>
      </c>
      <c r="F31" s="49">
        <f>SUM(J31)</f>
        <v>641.95299999999952</v>
      </c>
      <c r="G31" s="71"/>
      <c r="H31" s="71"/>
      <c r="I31" s="71"/>
      <c r="J31" s="72">
        <f>I18+I28-I33-I57</f>
        <v>641.95299999999952</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4552.55</v>
      </c>
      <c r="G33" s="70">
        <f>SUM(G34,G41,G45,G48,G51)</f>
        <v>0</v>
      </c>
      <c r="H33" s="70">
        <f>SUM(H34,H41,H45,H48,H51)</f>
        <v>3844.4630000000002</v>
      </c>
      <c r="I33" s="70">
        <f>SUM(I34,I41,I45,I48,I51)</f>
        <v>66.305999999999997</v>
      </c>
      <c r="J33" s="52">
        <f>SUM(J34,J41,J45,J48,J51)</f>
        <v>641.78100000000006</v>
      </c>
      <c r="K33" s="13"/>
    </row>
    <row r="34" spans="1:11" ht="24" customHeight="1">
      <c r="A34" s="5"/>
      <c r="B34" s="1"/>
      <c r="C34" s="12"/>
      <c r="D34" s="47" t="s">
        <v>34</v>
      </c>
      <c r="E34" s="48" t="s">
        <v>35</v>
      </c>
      <c r="F34" s="49">
        <f>SUM(G34:J34)</f>
        <v>2065.922</v>
      </c>
      <c r="G34" s="49">
        <f>SUM(G35:G40)</f>
        <v>0</v>
      </c>
      <c r="H34" s="49">
        <f>SUM(H35:H40)</f>
        <v>1357.835</v>
      </c>
      <c r="I34" s="49">
        <f>SUM(I35:I40)</f>
        <v>66.305999999999997</v>
      </c>
      <c r="J34" s="52">
        <f>SUM(J35:J40)</f>
        <v>641.78100000000006</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980.40699999999993</v>
      </c>
      <c r="G36" s="50"/>
      <c r="H36" s="50">
        <v>427.65499999999997</v>
      </c>
      <c r="I36" s="50">
        <v>0.92600000000000005</v>
      </c>
      <c r="J36" s="67">
        <v>551.82600000000002</v>
      </c>
      <c r="K36" s="58"/>
    </row>
    <row r="37" spans="1:11" s="59" customFormat="1" ht="15" customHeight="1">
      <c r="A37" s="53"/>
      <c r="B37" s="2"/>
      <c r="C37" s="64" t="s">
        <v>21</v>
      </c>
      <c r="D37" s="65" t="s">
        <v>39</v>
      </c>
      <c r="E37" s="66" t="s">
        <v>40</v>
      </c>
      <c r="F37" s="49">
        <f>SUM(G37:J37)</f>
        <v>178.82999999999998</v>
      </c>
      <c r="G37" s="50"/>
      <c r="H37" s="50">
        <v>23.495000000000001</v>
      </c>
      <c r="I37" s="50">
        <v>65.38</v>
      </c>
      <c r="J37" s="67">
        <v>89.954999999999998</v>
      </c>
      <c r="K37" s="58"/>
    </row>
    <row r="38" spans="1:11" s="59" customFormat="1" ht="15" customHeight="1">
      <c r="A38" s="53"/>
      <c r="B38" s="2"/>
      <c r="C38" s="64" t="s">
        <v>21</v>
      </c>
      <c r="D38" s="65" t="s">
        <v>41</v>
      </c>
      <c r="E38" s="66" t="s">
        <v>42</v>
      </c>
      <c r="F38" s="49">
        <f>SUM(G38:J38)</f>
        <v>352.27699999999999</v>
      </c>
      <c r="G38" s="50"/>
      <c r="H38" s="50">
        <v>352.27699999999999</v>
      </c>
      <c r="I38" s="50"/>
      <c r="J38" s="67"/>
      <c r="K38" s="58"/>
    </row>
    <row r="39" spans="1:11" s="59" customFormat="1" ht="15" customHeight="1">
      <c r="A39" s="53"/>
      <c r="B39" s="2"/>
      <c r="C39" s="64" t="s">
        <v>21</v>
      </c>
      <c r="D39" s="65" t="s">
        <v>43</v>
      </c>
      <c r="E39" s="66" t="s">
        <v>44</v>
      </c>
      <c r="F39" s="49">
        <f>SUM(G39:J39)</f>
        <v>554.40800000000002</v>
      </c>
      <c r="G39" s="50"/>
      <c r="H39" s="50">
        <v>554.40800000000002</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2486.6280000000002</v>
      </c>
      <c r="G41" s="49">
        <f>SUM(G42:G44)</f>
        <v>0</v>
      </c>
      <c r="H41" s="49">
        <f>SUM(H42:H44)</f>
        <v>2486.6280000000002</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2486.6280000000002</v>
      </c>
      <c r="G43" s="50"/>
      <c r="H43" s="50">
        <v>2486.6280000000002</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1397.8179999999993</v>
      </c>
      <c r="G54" s="70">
        <f>SUM(G29:J29)</f>
        <v>0</v>
      </c>
      <c r="H54" s="70">
        <f>SUM(G30:J30)</f>
        <v>755.86499999999967</v>
      </c>
      <c r="I54" s="70">
        <f>SUM(G31:J31)</f>
        <v>641.95299999999952</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299.77899999999948</v>
      </c>
      <c r="G57" s="70">
        <f>SUM(G58:G59)</f>
        <v>0</v>
      </c>
      <c r="H57" s="70">
        <f>SUM(H58:H59)</f>
        <v>18.475000000000001</v>
      </c>
      <c r="I57" s="70">
        <f>SUM(I58:I59)</f>
        <v>281.13200000000001</v>
      </c>
      <c r="J57" s="52">
        <f>SUM(J58:J59)</f>
        <v>0.17199999999945703</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299.77899999999948</v>
      </c>
      <c r="G59" s="50"/>
      <c r="H59" s="50">
        <v>18.475000000000001</v>
      </c>
      <c r="I59" s="50">
        <v>281.13200000000001</v>
      </c>
      <c r="J59" s="51">
        <f>H18-H33-H57+I23-I33-I57-J33</f>
        <v>0.17199999999945703</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7.815970093361102E-14</v>
      </c>
      <c r="G63" s="87">
        <f>G18-G33-G54-G55-G57+G61-G62</f>
        <v>0</v>
      </c>
      <c r="H63" s="87">
        <f>H18+H28-H33-H54-H55-H57+H61-H62</f>
        <v>2.1316282072803006E-14</v>
      </c>
      <c r="I63" s="87">
        <f>I18+I28-I33-I54-I55-I57+I61-I62</f>
        <v>5.6843418860808015E-14</v>
      </c>
      <c r="J63" s="88">
        <f>J18+J28-J33-J55-J57+J61-J62</f>
        <v>0</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6.5219475806451612</v>
      </c>
      <c r="G65" s="45">
        <f>SUM(G66,G67,G70,G74)</f>
        <v>0</v>
      </c>
      <c r="H65" s="45">
        <f>SUM(H66,H67,H70,H74)</f>
        <v>6.2080685483870965</v>
      </c>
      <c r="I65" s="45">
        <f>SUM(I66,I67,I70,I74)</f>
        <v>0.31387903225806452</v>
      </c>
      <c r="J65" s="46">
        <f>SUM(J66,J67,J70,J74)</f>
        <v>0</v>
      </c>
      <c r="K65" s="13"/>
    </row>
    <row r="66" spans="1:11" ht="24" customHeight="1">
      <c r="A66" s="5"/>
      <c r="B66" s="1"/>
      <c r="C66" s="12"/>
      <c r="D66" s="47" t="s">
        <v>12</v>
      </c>
      <c r="E66" s="48" t="s">
        <v>78</v>
      </c>
      <c r="F66" s="49">
        <f>SUM(G66:J66)</f>
        <v>6.2080685483870965</v>
      </c>
      <c r="G66" s="50">
        <f>G19/672</f>
        <v>0</v>
      </c>
      <c r="H66" s="50">
        <f>H19/744</f>
        <v>6.2080685483870965</v>
      </c>
      <c r="I66" s="50">
        <f>I19/744</f>
        <v>0</v>
      </c>
      <c r="J66" s="50">
        <f>J19/744</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0.31387903225806452</v>
      </c>
      <c r="G70" s="49">
        <f>SUM(G71:G73)</f>
        <v>0</v>
      </c>
      <c r="H70" s="49">
        <f>SUM(H71:H73)</f>
        <v>0</v>
      </c>
      <c r="I70" s="49">
        <f>SUM(I71:I73)</f>
        <v>0.31387903225806452</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IF('[12]46 - передача'!$E$25="", "", '[12]46 - передача'!$E$25)</f>
        <v>Филиал КВЭП ЗАО "РАМО-М"</v>
      </c>
      <c r="F72" s="49">
        <f>SUM(G72:J72)</f>
        <v>0.31387903225806452</v>
      </c>
      <c r="G72" s="50">
        <f>G25/744</f>
        <v>0</v>
      </c>
      <c r="H72" s="50">
        <f>H25/744</f>
        <v>0</v>
      </c>
      <c r="I72" s="50">
        <f>I25/744</f>
        <v>0.31387903225806452</v>
      </c>
      <c r="J72" s="50">
        <f>J25/744</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G27/744</f>
        <v>0</v>
      </c>
      <c r="H74" s="50">
        <f>H27/744</f>
        <v>0</v>
      </c>
      <c r="I74" s="50">
        <f>I27/744</f>
        <v>0</v>
      </c>
      <c r="J74" s="50">
        <f>J27/744</f>
        <v>0</v>
      </c>
      <c r="K74" s="13"/>
    </row>
    <row r="75" spans="1:11" ht="30" customHeight="1">
      <c r="A75" s="5"/>
      <c r="B75" s="1"/>
      <c r="C75" s="12"/>
      <c r="D75" s="47" t="s">
        <v>27</v>
      </c>
      <c r="E75" s="68" t="s">
        <v>28</v>
      </c>
      <c r="F75" s="49">
        <f>SUM(H75:J75)</f>
        <v>1.878787634408601</v>
      </c>
      <c r="G75" s="92"/>
      <c r="H75" s="70">
        <f>H76</f>
        <v>0</v>
      </c>
      <c r="I75" s="70">
        <f>I76+I77</f>
        <v>1.0159475806451608</v>
      </c>
      <c r="J75" s="52">
        <f>J76+J77+J78</f>
        <v>0.8628400537634402</v>
      </c>
      <c r="K75" s="13"/>
    </row>
    <row r="76" spans="1:11" ht="24" customHeight="1">
      <c r="A76" s="5"/>
      <c r="B76" s="1"/>
      <c r="C76" s="12"/>
      <c r="D76" s="47" t="s">
        <v>29</v>
      </c>
      <c r="E76" s="48" t="s">
        <v>5</v>
      </c>
      <c r="F76" s="49">
        <f>SUM(H76:J76)</f>
        <v>0</v>
      </c>
      <c r="G76" s="92"/>
      <c r="H76" s="50">
        <f>H29/744</f>
        <v>0</v>
      </c>
      <c r="I76" s="50">
        <f>I29/744</f>
        <v>0</v>
      </c>
      <c r="J76" s="50">
        <f>J29/744</f>
        <v>0</v>
      </c>
      <c r="K76" s="13"/>
    </row>
    <row r="77" spans="1:11" ht="24" customHeight="1">
      <c r="A77" s="5"/>
      <c r="B77" s="1"/>
      <c r="C77" s="12"/>
      <c r="D77" s="47" t="s">
        <v>30</v>
      </c>
      <c r="E77" s="48" t="s">
        <v>6</v>
      </c>
      <c r="F77" s="49">
        <f>SUM(I77:J77)</f>
        <v>1.0159475806451608</v>
      </c>
      <c r="G77" s="92"/>
      <c r="H77" s="92"/>
      <c r="I77" s="50">
        <f>I30/744</f>
        <v>1.0159475806451608</v>
      </c>
      <c r="J77" s="50">
        <f>J30/744</f>
        <v>0</v>
      </c>
      <c r="K77" s="13"/>
    </row>
    <row r="78" spans="1:11" ht="24" customHeight="1">
      <c r="A78" s="5"/>
      <c r="B78" s="1"/>
      <c r="C78" s="12"/>
      <c r="D78" s="47" t="s">
        <v>31</v>
      </c>
      <c r="E78" s="48" t="s">
        <v>7</v>
      </c>
      <c r="F78" s="49">
        <f>SUM(J78)</f>
        <v>0.8628400537634402</v>
      </c>
      <c r="G78" s="92"/>
      <c r="H78" s="92"/>
      <c r="I78" s="92"/>
      <c r="J78" s="51">
        <f>J31/744</f>
        <v>0.8628400537634402</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6.1190188172043021</v>
      </c>
      <c r="G80" s="70">
        <f>SUM(G81,G88,G92,G95,G98)</f>
        <v>0</v>
      </c>
      <c r="H80" s="70">
        <f>SUM(H81,H88,H92,H95,H98)</f>
        <v>5.1672889784946241</v>
      </c>
      <c r="I80" s="70">
        <f>SUM(I81,I88,I92,I95,I98)</f>
        <v>8.9120967741935481E-2</v>
      </c>
      <c r="J80" s="52">
        <f>SUM(J81,J88,J92,J95,J98)</f>
        <v>0.86260887096774197</v>
      </c>
      <c r="K80" s="13"/>
    </row>
    <row r="81" spans="1:11" ht="24" customHeight="1">
      <c r="A81" s="5"/>
      <c r="B81" s="1"/>
      <c r="C81" s="12"/>
      <c r="D81" s="47" t="s">
        <v>34</v>
      </c>
      <c r="E81" s="48" t="s">
        <v>35</v>
      </c>
      <c r="F81" s="49">
        <f>SUM(G81:J81)</f>
        <v>2.7767768817204299</v>
      </c>
      <c r="G81" s="49">
        <f>SUM(G82:G87)</f>
        <v>0</v>
      </c>
      <c r="H81" s="49">
        <f>SUM(H82:H87)</f>
        <v>1.8250470430107526</v>
      </c>
      <c r="I81" s="49">
        <f>SUM(I82:I87)</f>
        <v>8.9120967741935481E-2</v>
      </c>
      <c r="J81" s="52">
        <f>SUM(J82:J87)</f>
        <v>0.86260887096774197</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IF('[12]46 - передача'!$E$36="", "", '[12]46 - передача'!$E$36)</f>
        <v>ОАО "Кубаньэнергосбыт"</v>
      </c>
      <c r="F83" s="49">
        <f>SUM(G83:J83)</f>
        <v>1.3177513440860213</v>
      </c>
      <c r="G83" s="50">
        <f t="shared" ref="G83:J86" si="1">G36/744</f>
        <v>0</v>
      </c>
      <c r="H83" s="50">
        <f t="shared" si="1"/>
        <v>0.57480510752688163</v>
      </c>
      <c r="I83" s="50">
        <f t="shared" si="1"/>
        <v>1.2446236559139786E-3</v>
      </c>
      <c r="J83" s="50">
        <f t="shared" si="1"/>
        <v>0.74170161290322578</v>
      </c>
      <c r="K83" s="58"/>
    </row>
    <row r="84" spans="1:11" s="59" customFormat="1" ht="15" customHeight="1">
      <c r="A84" s="53"/>
      <c r="B84" s="2"/>
      <c r="C84" s="90" t="s">
        <v>21</v>
      </c>
      <c r="D84" s="65" t="s">
        <v>39</v>
      </c>
      <c r="E84" s="91" t="str">
        <f>IF('[12]46 - передача'!$E$37="", "", '[12]46 - передача'!$E$37)</f>
        <v>ОАО "НЭСК"</v>
      </c>
      <c r="F84" s="49">
        <f>SUM(G84:J84)</f>
        <v>0.24036290322580645</v>
      </c>
      <c r="G84" s="50">
        <f t="shared" si="1"/>
        <v>0</v>
      </c>
      <c r="H84" s="50">
        <f t="shared" si="1"/>
        <v>3.1579301075268816E-2</v>
      </c>
      <c r="I84" s="50">
        <f t="shared" si="1"/>
        <v>8.7876344086021504E-2</v>
      </c>
      <c r="J84" s="50">
        <f t="shared" si="1"/>
        <v>0.12090725806451613</v>
      </c>
      <c r="K84" s="58"/>
    </row>
    <row r="85" spans="1:11" s="59" customFormat="1" ht="15" customHeight="1">
      <c r="A85" s="53"/>
      <c r="B85" s="2"/>
      <c r="C85" s="90" t="s">
        <v>21</v>
      </c>
      <c r="D85" s="65" t="s">
        <v>41</v>
      </c>
      <c r="E85" s="91" t="str">
        <f>IF('[12]46 - передача'!$E$38="", "", '[12]46 - передача'!$E$38)</f>
        <v>ООО "Региональная энергосбытовая компания" (ОПП)</v>
      </c>
      <c r="F85" s="49">
        <f>SUM(G85:J85)</f>
        <v>0.47349059139784944</v>
      </c>
      <c r="G85" s="50">
        <f t="shared" si="1"/>
        <v>0</v>
      </c>
      <c r="H85" s="50">
        <f t="shared" si="1"/>
        <v>0.47349059139784944</v>
      </c>
      <c r="I85" s="50">
        <f t="shared" si="1"/>
        <v>0</v>
      </c>
      <c r="J85" s="50">
        <f t="shared" si="1"/>
        <v>0</v>
      </c>
      <c r="K85" s="58"/>
    </row>
    <row r="86" spans="1:11" s="59" customFormat="1" ht="15" customHeight="1">
      <c r="A86" s="53"/>
      <c r="B86" s="2"/>
      <c r="C86" s="90" t="s">
        <v>21</v>
      </c>
      <c r="D86" s="65" t="s">
        <v>43</v>
      </c>
      <c r="E86" s="91" t="str">
        <f>IF('[12]46 - передача'!$E$39="", "", '[12]46 - передача'!$E$39)</f>
        <v>ЗАО "МАРЭМ+"</v>
      </c>
      <c r="F86" s="49">
        <f>SUM(G86:J86)</f>
        <v>0.74517204301075268</v>
      </c>
      <c r="G86" s="50">
        <f t="shared" si="1"/>
        <v>0</v>
      </c>
      <c r="H86" s="50">
        <f t="shared" si="1"/>
        <v>0.74517204301075268</v>
      </c>
      <c r="I86" s="50">
        <f t="shared" si="1"/>
        <v>0</v>
      </c>
      <c r="J86" s="50">
        <f t="shared" si="1"/>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3.3422419354838713</v>
      </c>
      <c r="G88" s="49">
        <f>SUM(G89:G91)</f>
        <v>0</v>
      </c>
      <c r="H88" s="49">
        <f>SUM(H89:H91)</f>
        <v>3.3422419354838713</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IF('[12]46 - передача'!$E$43="", "", '[12]46 - передача'!$E$43)</f>
        <v>ОАО "НЭСК-электросети"</v>
      </c>
      <c r="F90" s="49">
        <f>SUM(G90:J90)</f>
        <v>3.3422419354838713</v>
      </c>
      <c r="G90" s="50">
        <f>G43/720</f>
        <v>0</v>
      </c>
      <c r="H90" s="50">
        <f>H43/744</f>
        <v>3.3422419354838713</v>
      </c>
      <c r="I90" s="50">
        <f>I43/744</f>
        <v>0</v>
      </c>
      <c r="J90" s="50">
        <f>J43/744</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1.878787634408601</v>
      </c>
      <c r="G101" s="70">
        <f>SUM(G76:J76)</f>
        <v>0</v>
      </c>
      <c r="H101" s="70">
        <f>SUM(G77:J77)</f>
        <v>1.0159475806451608</v>
      </c>
      <c r="I101" s="70">
        <f>SUM(G78:J78)</f>
        <v>0.8628400537634402</v>
      </c>
      <c r="J101" s="82"/>
      <c r="K101" s="13"/>
    </row>
    <row r="102" spans="1:11" ht="30" customHeight="1">
      <c r="A102" s="5"/>
      <c r="B102" s="1"/>
      <c r="C102" s="12"/>
      <c r="D102" s="47" t="s">
        <v>63</v>
      </c>
      <c r="E102" s="68" t="s">
        <v>64</v>
      </c>
      <c r="F102" s="49">
        <f t="shared" ref="F102:F110" si="2">SUM(G102:J102)</f>
        <v>0</v>
      </c>
      <c r="G102" s="50">
        <f>G55/744</f>
        <v>0</v>
      </c>
      <c r="H102" s="50">
        <f>H55/744</f>
        <v>0</v>
      </c>
      <c r="I102" s="50">
        <f>I55/744</f>
        <v>0</v>
      </c>
      <c r="J102" s="50">
        <f>J55/744</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0.40292876344085948</v>
      </c>
      <c r="G104" s="70">
        <f>SUM(G105:G106)</f>
        <v>0</v>
      </c>
      <c r="H104" s="70">
        <f>SUM(H105:H106)</f>
        <v>2.4831989247311829E-2</v>
      </c>
      <c r="I104" s="70">
        <f>SUM(I105:I106)</f>
        <v>0.37786559139784948</v>
      </c>
      <c r="J104" s="52">
        <f>SUM(J105:J106)</f>
        <v>2.3118279569819494E-4</v>
      </c>
      <c r="K104" s="13"/>
    </row>
    <row r="105" spans="1:11" ht="24" customHeight="1">
      <c r="A105" s="5"/>
      <c r="B105" s="1"/>
      <c r="C105" s="12"/>
      <c r="D105" s="47" t="s">
        <v>67</v>
      </c>
      <c r="E105" s="48" t="s">
        <v>68</v>
      </c>
      <c r="F105" s="49">
        <f t="shared" si="2"/>
        <v>0</v>
      </c>
      <c r="G105" s="50">
        <f>G58/720</f>
        <v>0</v>
      </c>
      <c r="H105" s="50">
        <f>H58/720</f>
        <v>0</v>
      </c>
      <c r="I105" s="50">
        <f>I58/720</f>
        <v>0</v>
      </c>
      <c r="J105" s="50">
        <f>J58/720</f>
        <v>0</v>
      </c>
      <c r="K105" s="13"/>
    </row>
    <row r="106" spans="1:11" ht="24" customHeight="1">
      <c r="A106" s="5"/>
      <c r="B106" s="1"/>
      <c r="C106" s="12"/>
      <c r="D106" s="47" t="s">
        <v>69</v>
      </c>
      <c r="E106" s="83" t="s">
        <v>70</v>
      </c>
      <c r="F106" s="49">
        <f t="shared" si="2"/>
        <v>0.40292876344085948</v>
      </c>
      <c r="G106" s="50">
        <f>G59/744</f>
        <v>0</v>
      </c>
      <c r="H106" s="50">
        <f>H59/744</f>
        <v>2.4831989247311829E-2</v>
      </c>
      <c r="I106" s="50">
        <f>I59/744</f>
        <v>0.37786559139784948</v>
      </c>
      <c r="J106" s="50">
        <f>J59/744</f>
        <v>2.3118279569819494E-4</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2"/>
        <v>0</v>
      </c>
      <c r="G108" s="50">
        <f t="shared" ref="G108:J109" si="3">G61/720</f>
        <v>0</v>
      </c>
      <c r="H108" s="50">
        <f t="shared" si="3"/>
        <v>0</v>
      </c>
      <c r="I108" s="50">
        <f t="shared" si="3"/>
        <v>0</v>
      </c>
      <c r="J108" s="50">
        <f t="shared" si="3"/>
        <v>0</v>
      </c>
      <c r="K108" s="13"/>
    </row>
    <row r="109" spans="1:11" ht="30" customHeight="1">
      <c r="A109" s="5"/>
      <c r="B109" s="1"/>
      <c r="C109" s="12"/>
      <c r="D109" s="47" t="s">
        <v>73</v>
      </c>
      <c r="E109" s="68" t="s">
        <v>74</v>
      </c>
      <c r="F109" s="49">
        <f t="shared" si="2"/>
        <v>0</v>
      </c>
      <c r="G109" s="50">
        <f t="shared" si="3"/>
        <v>0</v>
      </c>
      <c r="H109" s="50">
        <f t="shared" si="3"/>
        <v>0</v>
      </c>
      <c r="I109" s="50">
        <f t="shared" si="3"/>
        <v>0</v>
      </c>
      <c r="J109" s="50">
        <f t="shared" si="3"/>
        <v>0</v>
      </c>
      <c r="K109" s="13"/>
    </row>
    <row r="110" spans="1:11" ht="30" customHeight="1">
      <c r="A110" s="5"/>
      <c r="B110" s="1"/>
      <c r="C110" s="12"/>
      <c r="D110" s="84" t="s">
        <v>75</v>
      </c>
      <c r="E110" s="85" t="s">
        <v>76</v>
      </c>
      <c r="F110" s="86">
        <f t="shared" si="2"/>
        <v>-1.2855927260246869E-16</v>
      </c>
      <c r="G110" s="87">
        <f>G65-G80-G101-G102-G104+G108-G109</f>
        <v>0</v>
      </c>
      <c r="H110" s="87">
        <f>H65+H75-H80-H101-H102-H104+H108-H109</f>
        <v>-1.5959455978986625E-16</v>
      </c>
      <c r="I110" s="87">
        <f>I65+I75-I80-I101-I102-I104+I108-I109</f>
        <v>0</v>
      </c>
      <c r="J110" s="88">
        <f>J65+J75-J80-J102-J104+J108-J109</f>
        <v>3.1035287187397564E-17</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2298.8449258999999</v>
      </c>
      <c r="G115" s="97">
        <f>SUM(G116,G119,G122)</f>
        <v>0</v>
      </c>
      <c r="H115" s="97">
        <f>SUM(H116,H119,H122)</f>
        <v>1675.4513622699999</v>
      </c>
      <c r="I115" s="97">
        <f>SUM(I116,I119,I122)</f>
        <v>538.49235513999997</v>
      </c>
      <c r="J115" s="98">
        <f>SUM(J116,J119,J122)</f>
        <v>84.901208490000002</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2298.8449258999999</v>
      </c>
      <c r="G122" s="70">
        <f>SUM(G123:G126)</f>
        <v>0</v>
      </c>
      <c r="H122" s="70">
        <f>SUM(H123:H126)</f>
        <v>1675.4513622699999</v>
      </c>
      <c r="I122" s="70">
        <f>SUM(I123:I126)</f>
        <v>538.49235513999997</v>
      </c>
      <c r="J122" s="52">
        <f>SUM(J123:J126)</f>
        <v>84.901208490000002</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602.25683949999996</v>
      </c>
      <c r="G125" s="50"/>
      <c r="H125" s="50">
        <f>H33*0.13229</f>
        <v>508.58401026999996</v>
      </c>
      <c r="I125" s="50">
        <f>I33*0.13229</f>
        <v>8.7716207399999995</v>
      </c>
      <c r="J125" s="50">
        <f>J33*0.13229</f>
        <v>84.901208490000002</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2228.3084745762712</v>
      </c>
      <c r="G132" s="44">
        <f>SUM(G133,G136,G139)</f>
        <v>0</v>
      </c>
      <c r="H132" s="44">
        <f>SUM(H133,H136,H139)</f>
        <v>2228.3084745762712</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2228.3084745762712</v>
      </c>
      <c r="G139" s="70">
        <f>SUM(G140:G142)</f>
        <v>0</v>
      </c>
      <c r="H139" s="70">
        <f>SUM(H140:H142)</f>
        <v>2228.3084745762712</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2228.3084745762712</v>
      </c>
      <c r="G141" s="50"/>
      <c r="H141" s="50">
        <f>2629.404/1.18</f>
        <v>2228.3084745762712</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L147"/>
  <sheetViews>
    <sheetView topLeftCell="C7"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109</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4805.2420000000002</v>
      </c>
      <c r="G18" s="45">
        <f>SUM(G19,G20,G23,G27)</f>
        <v>0</v>
      </c>
      <c r="H18" s="45">
        <f>SUM(H19,H20,H23,H27)</f>
        <v>4459.21</v>
      </c>
      <c r="I18" s="45">
        <f>SUM(I19,I20,I23,I27)</f>
        <v>346.03199999999998</v>
      </c>
      <c r="J18" s="46">
        <f>SUM(J19,J20,J23,J27)</f>
        <v>0</v>
      </c>
      <c r="K18" s="13"/>
    </row>
    <row r="19" spans="1:11" ht="24" customHeight="1">
      <c r="A19" s="5"/>
      <c r="B19" s="1"/>
      <c r="C19" s="12"/>
      <c r="D19" s="47" t="s">
        <v>12</v>
      </c>
      <c r="E19" s="48" t="s">
        <v>13</v>
      </c>
      <c r="F19" s="49">
        <f>SUM(G19:J19)</f>
        <v>4459.21</v>
      </c>
      <c r="G19" s="50"/>
      <c r="H19" s="50">
        <v>4459.21</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346.03199999999998</v>
      </c>
      <c r="G23" s="49">
        <f>SUM(G24:G26)</f>
        <v>0</v>
      </c>
      <c r="H23" s="49">
        <f>SUM(H24:H26)</f>
        <v>0</v>
      </c>
      <c r="I23" s="49">
        <f>SUM(I24:I26)</f>
        <v>346.03199999999998</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346.03199999999998</v>
      </c>
      <c r="G25" s="50"/>
      <c r="H25" s="50"/>
      <c r="I25" s="50">
        <v>346.03199999999998</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1315.4329999999995</v>
      </c>
      <c r="G28" s="69"/>
      <c r="H28" s="70">
        <f>H29</f>
        <v>0</v>
      </c>
      <c r="I28" s="70">
        <f>I29+I30</f>
        <v>610.75399999999979</v>
      </c>
      <c r="J28" s="52">
        <f>J29+J30+J31</f>
        <v>704.67899999999986</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610.75399999999979</v>
      </c>
      <c r="G30" s="69"/>
      <c r="H30" s="69"/>
      <c r="I30" s="50">
        <f>H19-H33-H59</f>
        <v>610.75399999999979</v>
      </c>
      <c r="J30" s="51"/>
      <c r="K30" s="13"/>
    </row>
    <row r="31" spans="1:11" ht="24" customHeight="1">
      <c r="A31" s="5"/>
      <c r="B31" s="1"/>
      <c r="C31" s="12"/>
      <c r="D31" s="47" t="s">
        <v>31</v>
      </c>
      <c r="E31" s="48" t="s">
        <v>7</v>
      </c>
      <c r="F31" s="49">
        <f>SUM(J31)</f>
        <v>704.67899999999986</v>
      </c>
      <c r="G31" s="71"/>
      <c r="H31" s="71"/>
      <c r="I31" s="71"/>
      <c r="J31" s="72">
        <f>I18+I28-I33-I57</f>
        <v>704.67899999999986</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4594.26</v>
      </c>
      <c r="G33" s="70">
        <f>SUM(G34,G41,G45,G48,G51)</f>
        <v>0</v>
      </c>
      <c r="H33" s="70">
        <f>SUM(H34,H41,H45,H48,H51)</f>
        <v>3843.1840000000002</v>
      </c>
      <c r="I33" s="70">
        <f>SUM(I34,I41,I45,I48,I51)</f>
        <v>78.884999999999991</v>
      </c>
      <c r="J33" s="52">
        <f>SUM(J34,J41,J45,J48,J51)</f>
        <v>672.19100000000003</v>
      </c>
      <c r="K33" s="13"/>
    </row>
    <row r="34" spans="1:11" ht="24" customHeight="1">
      <c r="A34" s="5"/>
      <c r="B34" s="1"/>
      <c r="C34" s="12"/>
      <c r="D34" s="47" t="s">
        <v>34</v>
      </c>
      <c r="E34" s="48" t="s">
        <v>35</v>
      </c>
      <c r="F34" s="49">
        <f>SUM(G34:J34)</f>
        <v>1772.2439999999999</v>
      </c>
      <c r="G34" s="49">
        <f>SUM(G35:G40)</f>
        <v>0</v>
      </c>
      <c r="H34" s="49">
        <f>SUM(H35:H40)</f>
        <v>1021.1679999999999</v>
      </c>
      <c r="I34" s="49">
        <f>SUM(I35:I40)</f>
        <v>78.884999999999991</v>
      </c>
      <c r="J34" s="52">
        <f>SUM(J35:J40)</f>
        <v>672.19100000000003</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684.12800000000004</v>
      </c>
      <c r="G36" s="50"/>
      <c r="H36" s="50">
        <v>95.805999999999997</v>
      </c>
      <c r="I36" s="50">
        <v>1.6359999999999999</v>
      </c>
      <c r="J36" s="67">
        <v>586.68600000000004</v>
      </c>
      <c r="K36" s="58"/>
    </row>
    <row r="37" spans="1:11" s="59" customFormat="1" ht="15" customHeight="1">
      <c r="A37" s="53"/>
      <c r="B37" s="2"/>
      <c r="C37" s="64" t="s">
        <v>21</v>
      </c>
      <c r="D37" s="65" t="s">
        <v>39</v>
      </c>
      <c r="E37" s="66" t="s">
        <v>40</v>
      </c>
      <c r="F37" s="49">
        <f>SUM(G37:J37)</f>
        <v>192.76799999999997</v>
      </c>
      <c r="G37" s="50"/>
      <c r="H37" s="50">
        <v>30.013999999999999</v>
      </c>
      <c r="I37" s="50">
        <v>77.248999999999995</v>
      </c>
      <c r="J37" s="67">
        <v>85.504999999999995</v>
      </c>
      <c r="K37" s="58"/>
    </row>
    <row r="38" spans="1:11" s="59" customFormat="1" ht="15" customHeight="1">
      <c r="A38" s="53"/>
      <c r="B38" s="2"/>
      <c r="C38" s="64" t="s">
        <v>21</v>
      </c>
      <c r="D38" s="65" t="s">
        <v>41</v>
      </c>
      <c r="E38" s="66" t="s">
        <v>42</v>
      </c>
      <c r="F38" s="49">
        <f>SUM(G38:J38)</f>
        <v>333.452</v>
      </c>
      <c r="G38" s="50"/>
      <c r="H38" s="50">
        <v>333.452</v>
      </c>
      <c r="I38" s="50"/>
      <c r="J38" s="67"/>
      <c r="K38" s="58"/>
    </row>
    <row r="39" spans="1:11" s="59" customFormat="1" ht="15" customHeight="1">
      <c r="A39" s="53"/>
      <c r="B39" s="2"/>
      <c r="C39" s="64" t="s">
        <v>21</v>
      </c>
      <c r="D39" s="65" t="s">
        <v>43</v>
      </c>
      <c r="E39" s="66" t="s">
        <v>44</v>
      </c>
      <c r="F39" s="49">
        <f>SUM(G39:J39)</f>
        <v>561.89599999999996</v>
      </c>
      <c r="G39" s="50"/>
      <c r="H39" s="50">
        <v>561.89599999999996</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2822.0160000000001</v>
      </c>
      <c r="G41" s="49">
        <f>SUM(G42:G44)</f>
        <v>0</v>
      </c>
      <c r="H41" s="49">
        <f>SUM(H42:H44)</f>
        <v>2822.0160000000001</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2822.0160000000001</v>
      </c>
      <c r="G43" s="50"/>
      <c r="H43" s="50">
        <v>2822.0160000000001</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1315.4329999999995</v>
      </c>
      <c r="G54" s="70">
        <f>SUM(G29:J29)</f>
        <v>0</v>
      </c>
      <c r="H54" s="70">
        <f>SUM(G30:J30)</f>
        <v>610.75399999999979</v>
      </c>
      <c r="I54" s="70">
        <f>SUM(G31:J31)</f>
        <v>704.67899999999986</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210.98199999999983</v>
      </c>
      <c r="G57" s="70">
        <f>SUM(G58:G59)</f>
        <v>0</v>
      </c>
      <c r="H57" s="70">
        <f>SUM(H58:H59)</f>
        <v>5.2720000000000002</v>
      </c>
      <c r="I57" s="70">
        <f>SUM(I58:I59)</f>
        <v>173.22200000000001</v>
      </c>
      <c r="J57" s="52">
        <f>SUM(J58:J59)</f>
        <v>32.487999999999829</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210.98199999999983</v>
      </c>
      <c r="G59" s="50"/>
      <c r="H59" s="50">
        <v>5.2720000000000002</v>
      </c>
      <c r="I59" s="50">
        <v>173.22200000000001</v>
      </c>
      <c r="J59" s="51">
        <f>H18-H33-H57+I23-I33-I57-J33</f>
        <v>32.487999999999829</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1.9539925233402755E-14</v>
      </c>
      <c r="G63" s="87">
        <f>G18-G33-G54-G55-G57+G61-G62</f>
        <v>0</v>
      </c>
      <c r="H63" s="87">
        <f>H18+H28-H33-H54-H55-H57+H61-H62</f>
        <v>4.7961634663806763E-14</v>
      </c>
      <c r="I63" s="87">
        <f>I18+I28-I33-I54-I55-I57+I61-I62</f>
        <v>-2.8421709430404007E-14</v>
      </c>
      <c r="J63" s="88">
        <f>J18+J28-J33-J55-J57+J61-J62</f>
        <v>0</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6.673947222222222</v>
      </c>
      <c r="G65" s="45">
        <f>SUM(G66,G67,G70,G74)</f>
        <v>0</v>
      </c>
      <c r="H65" s="45">
        <f>SUM(H66,H67,H70,H74)</f>
        <v>6.1933472222222221</v>
      </c>
      <c r="I65" s="45">
        <f>SUM(I66,I67,I70,I74)</f>
        <v>0.48059999999999997</v>
      </c>
      <c r="J65" s="46">
        <f>SUM(J66,J67,J70,J74)</f>
        <v>0</v>
      </c>
      <c r="K65" s="13"/>
    </row>
    <row r="66" spans="1:11" ht="24" customHeight="1">
      <c r="A66" s="5"/>
      <c r="B66" s="1"/>
      <c r="C66" s="12"/>
      <c r="D66" s="47" t="s">
        <v>12</v>
      </c>
      <c r="E66" s="48" t="s">
        <v>78</v>
      </c>
      <c r="F66" s="49">
        <f>SUM(G66:J66)</f>
        <v>6.1933472222222221</v>
      </c>
      <c r="G66" s="50">
        <f>G19/672</f>
        <v>0</v>
      </c>
      <c r="H66" s="50">
        <f>H19/720</f>
        <v>6.1933472222222221</v>
      </c>
      <c r="I66" s="50">
        <f>I19/720</f>
        <v>0</v>
      </c>
      <c r="J66" s="50">
        <f>J19/720</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0.48059999999999997</v>
      </c>
      <c r="G70" s="49">
        <f>SUM(G71:G73)</f>
        <v>0</v>
      </c>
      <c r="H70" s="49">
        <f>SUM(H71:H73)</f>
        <v>0</v>
      </c>
      <c r="I70" s="49">
        <f>SUM(I71:I73)</f>
        <v>0.48059999999999997</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IF('[13]46 - передача'!$E$25="", "", '[13]46 - передача'!$E$25)</f>
        <v>Филиал КВЭП ЗАО "РАМО-М"</v>
      </c>
      <c r="F72" s="49">
        <f>SUM(G72:J72)</f>
        <v>0.48059999999999997</v>
      </c>
      <c r="G72" s="50">
        <f>G25/720</f>
        <v>0</v>
      </c>
      <c r="H72" s="50">
        <f>H25/720</f>
        <v>0</v>
      </c>
      <c r="I72" s="50">
        <f>I25/720</f>
        <v>0.48059999999999997</v>
      </c>
      <c r="J72" s="50">
        <f>J25/720</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G27/720</f>
        <v>0</v>
      </c>
      <c r="H74" s="50">
        <f>H27/720</f>
        <v>0</v>
      </c>
      <c r="I74" s="50">
        <f>I27/720</f>
        <v>0</v>
      </c>
      <c r="J74" s="50">
        <f>J27/720</f>
        <v>0</v>
      </c>
      <c r="K74" s="13"/>
    </row>
    <row r="75" spans="1:11" ht="30" customHeight="1">
      <c r="A75" s="5"/>
      <c r="B75" s="1"/>
      <c r="C75" s="12"/>
      <c r="D75" s="47" t="s">
        <v>27</v>
      </c>
      <c r="E75" s="68" t="s">
        <v>28</v>
      </c>
      <c r="F75" s="49">
        <f>SUM(H75:J75)</f>
        <v>1.8269902777777773</v>
      </c>
      <c r="G75" s="92"/>
      <c r="H75" s="70">
        <f>H76</f>
        <v>0</v>
      </c>
      <c r="I75" s="70">
        <f>I76+I77</f>
        <v>0.84826944444444419</v>
      </c>
      <c r="J75" s="52">
        <f>J76+J77+J78</f>
        <v>0.97872083333333315</v>
      </c>
      <c r="K75" s="13"/>
    </row>
    <row r="76" spans="1:11" ht="24" customHeight="1">
      <c r="A76" s="5"/>
      <c r="B76" s="1"/>
      <c r="C76" s="12"/>
      <c r="D76" s="47" t="s">
        <v>29</v>
      </c>
      <c r="E76" s="48" t="s">
        <v>5</v>
      </c>
      <c r="F76" s="49">
        <f>SUM(H76:J76)</f>
        <v>0</v>
      </c>
      <c r="G76" s="92"/>
      <c r="H76" s="50">
        <f>H29/720</f>
        <v>0</v>
      </c>
      <c r="I76" s="50">
        <f t="shared" ref="I76:J78" si="1">I29/720</f>
        <v>0</v>
      </c>
      <c r="J76" s="50">
        <f t="shared" si="1"/>
        <v>0</v>
      </c>
      <c r="K76" s="13"/>
    </row>
    <row r="77" spans="1:11" ht="24" customHeight="1">
      <c r="A77" s="5"/>
      <c r="B77" s="1"/>
      <c r="C77" s="12"/>
      <c r="D77" s="47" t="s">
        <v>30</v>
      </c>
      <c r="E77" s="48" t="s">
        <v>6</v>
      </c>
      <c r="F77" s="49">
        <f>SUM(I77:J77)</f>
        <v>0.84826944444444419</v>
      </c>
      <c r="G77" s="92"/>
      <c r="H77" s="92"/>
      <c r="I77" s="50">
        <f t="shared" si="1"/>
        <v>0.84826944444444419</v>
      </c>
      <c r="J77" s="50">
        <f t="shared" si="1"/>
        <v>0</v>
      </c>
      <c r="K77" s="13"/>
    </row>
    <row r="78" spans="1:11" ht="24" customHeight="1">
      <c r="A78" s="5"/>
      <c r="B78" s="1"/>
      <c r="C78" s="12"/>
      <c r="D78" s="47" t="s">
        <v>31</v>
      </c>
      <c r="E78" s="48" t="s">
        <v>7</v>
      </c>
      <c r="F78" s="49">
        <f>SUM(J78)</f>
        <v>0.97872083333333315</v>
      </c>
      <c r="G78" s="92"/>
      <c r="H78" s="92"/>
      <c r="I78" s="92"/>
      <c r="J78" s="50">
        <f t="shared" si="1"/>
        <v>0.97872083333333315</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6.3809166666666659</v>
      </c>
      <c r="G80" s="70">
        <f>SUM(G81,G88,G92,G95,G98)</f>
        <v>0</v>
      </c>
      <c r="H80" s="70">
        <f>SUM(H81,H88,H92,H95,H98)</f>
        <v>5.3377555555555549</v>
      </c>
      <c r="I80" s="70">
        <f>SUM(I81,I88,I92,I95,I98)</f>
        <v>0.10956249999999999</v>
      </c>
      <c r="J80" s="52">
        <f>SUM(J81,J88,J92,J95,J98)</f>
        <v>0.93359861111111109</v>
      </c>
      <c r="K80" s="13"/>
    </row>
    <row r="81" spans="1:11" ht="24" customHeight="1">
      <c r="A81" s="5"/>
      <c r="B81" s="1"/>
      <c r="C81" s="12"/>
      <c r="D81" s="47" t="s">
        <v>34</v>
      </c>
      <c r="E81" s="48" t="s">
        <v>35</v>
      </c>
      <c r="F81" s="49">
        <f>SUM(G81:J81)</f>
        <v>2.4614499999999997</v>
      </c>
      <c r="G81" s="49">
        <f>SUM(G82:G87)</f>
        <v>0</v>
      </c>
      <c r="H81" s="49">
        <f>SUM(H82:H87)</f>
        <v>1.4182888888888887</v>
      </c>
      <c r="I81" s="49">
        <f>SUM(I82:I87)</f>
        <v>0.10956249999999999</v>
      </c>
      <c r="J81" s="52">
        <f>SUM(J82:J87)</f>
        <v>0.93359861111111109</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IF('[13]46 - передача'!$E$36="", "", '[13]46 - передача'!$E$36)</f>
        <v>ОАО "Кубаньэнергосбыт"</v>
      </c>
      <c r="F83" s="49">
        <f>SUM(G83:J83)</f>
        <v>0.95017777777777779</v>
      </c>
      <c r="G83" s="50">
        <f>G36/720</f>
        <v>0</v>
      </c>
      <c r="H83" s="50">
        <f>H36/720</f>
        <v>0.1330638888888889</v>
      </c>
      <c r="I83" s="50">
        <f>I36/720</f>
        <v>2.2722222222222219E-3</v>
      </c>
      <c r="J83" s="50">
        <f>J36/720</f>
        <v>0.81484166666666669</v>
      </c>
      <c r="K83" s="58"/>
    </row>
    <row r="84" spans="1:11" s="59" customFormat="1" ht="15" customHeight="1">
      <c r="A84" s="53"/>
      <c r="B84" s="2"/>
      <c r="C84" s="90" t="s">
        <v>21</v>
      </c>
      <c r="D84" s="65" t="s">
        <v>39</v>
      </c>
      <c r="E84" s="91" t="str">
        <f>IF('[13]46 - передача'!$E$37="", "", '[13]46 - передача'!$E$37)</f>
        <v>ОАО "НЭСК"</v>
      </c>
      <c r="F84" s="49">
        <f>SUM(G84:J84)</f>
        <v>0.26773333333333332</v>
      </c>
      <c r="G84" s="50">
        <f t="shared" ref="G84:J86" si="2">G37/720</f>
        <v>0</v>
      </c>
      <c r="H84" s="50">
        <f t="shared" si="2"/>
        <v>4.1686111111111111E-2</v>
      </c>
      <c r="I84" s="50">
        <f t="shared" si="2"/>
        <v>0.10729027777777778</v>
      </c>
      <c r="J84" s="50">
        <f t="shared" si="2"/>
        <v>0.11875694444444444</v>
      </c>
      <c r="K84" s="58"/>
    </row>
    <row r="85" spans="1:11" s="59" customFormat="1" ht="15" customHeight="1">
      <c r="A85" s="53"/>
      <c r="B85" s="2"/>
      <c r="C85" s="90" t="s">
        <v>21</v>
      </c>
      <c r="D85" s="65" t="s">
        <v>41</v>
      </c>
      <c r="E85" s="91" t="str">
        <f>IF('[13]46 - передача'!$E$38="", "", '[13]46 - передача'!$E$38)</f>
        <v>ООО "Региональная энергосбытовая компания" (ОПП)</v>
      </c>
      <c r="F85" s="49">
        <f>SUM(G85:J85)</f>
        <v>0.46312777777777775</v>
      </c>
      <c r="G85" s="50">
        <f t="shared" si="2"/>
        <v>0</v>
      </c>
      <c r="H85" s="50">
        <f t="shared" si="2"/>
        <v>0.46312777777777775</v>
      </c>
      <c r="I85" s="50">
        <f t="shared" si="2"/>
        <v>0</v>
      </c>
      <c r="J85" s="50">
        <f t="shared" si="2"/>
        <v>0</v>
      </c>
      <c r="K85" s="58"/>
    </row>
    <row r="86" spans="1:11" s="59" customFormat="1" ht="15" customHeight="1">
      <c r="A86" s="53"/>
      <c r="B86" s="2"/>
      <c r="C86" s="90" t="s">
        <v>21</v>
      </c>
      <c r="D86" s="65" t="s">
        <v>43</v>
      </c>
      <c r="E86" s="91" t="str">
        <f>IF('[13]46 - передача'!$E$39="", "", '[13]46 - передача'!$E$39)</f>
        <v>ЗАО "МАРЭМ+"</v>
      </c>
      <c r="F86" s="49">
        <f>SUM(G86:J86)</f>
        <v>0.78041111111111106</v>
      </c>
      <c r="G86" s="50">
        <f t="shared" si="2"/>
        <v>0</v>
      </c>
      <c r="H86" s="50">
        <f t="shared" si="2"/>
        <v>0.78041111111111106</v>
      </c>
      <c r="I86" s="50">
        <f t="shared" si="2"/>
        <v>0</v>
      </c>
      <c r="J86" s="50">
        <f t="shared" si="2"/>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3.9194666666666667</v>
      </c>
      <c r="G88" s="49">
        <f>SUM(G89:G91)</f>
        <v>0</v>
      </c>
      <c r="H88" s="49">
        <f>SUM(H89:H91)</f>
        <v>3.9194666666666667</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IF('[13]46 - передача'!$E$43="", "", '[13]46 - передача'!$E$43)</f>
        <v>ОАО "НЭСК-электросети"</v>
      </c>
      <c r="F90" s="49">
        <f>SUM(G90:J90)</f>
        <v>3.9194666666666667</v>
      </c>
      <c r="G90" s="50">
        <f>G43/720</f>
        <v>0</v>
      </c>
      <c r="H90" s="50">
        <f>H43/720</f>
        <v>3.9194666666666667</v>
      </c>
      <c r="I90" s="50">
        <f>I43/720</f>
        <v>0</v>
      </c>
      <c r="J90" s="50">
        <f>J43/720</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1.8269902777777773</v>
      </c>
      <c r="G101" s="70">
        <f>SUM(G76:J76)</f>
        <v>0</v>
      </c>
      <c r="H101" s="70">
        <f>SUM(G77:J77)</f>
        <v>0.84826944444444419</v>
      </c>
      <c r="I101" s="70">
        <f>SUM(G78:J78)</f>
        <v>0.97872083333333315</v>
      </c>
      <c r="J101" s="82"/>
      <c r="K101" s="13"/>
    </row>
    <row r="102" spans="1:11" ht="30" customHeight="1">
      <c r="A102" s="5"/>
      <c r="B102" s="1"/>
      <c r="C102" s="12"/>
      <c r="D102" s="47" t="s">
        <v>63</v>
      </c>
      <c r="E102" s="68" t="s">
        <v>64</v>
      </c>
      <c r="F102" s="49">
        <f t="shared" ref="F102:F110" si="3">SUM(G102:J102)</f>
        <v>0</v>
      </c>
      <c r="G102" s="50">
        <f>G55/720</f>
        <v>0</v>
      </c>
      <c r="H102" s="50">
        <f>H55/720</f>
        <v>0</v>
      </c>
      <c r="I102" s="50">
        <f>I55/720</f>
        <v>0</v>
      </c>
      <c r="J102" s="50">
        <f>J55/720</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0.29303055555555535</v>
      </c>
      <c r="G104" s="70">
        <f>SUM(G105:G106)</f>
        <v>0</v>
      </c>
      <c r="H104" s="70">
        <f>SUM(H105:H106)</f>
        <v>7.3222222222222222E-3</v>
      </c>
      <c r="I104" s="70">
        <f>SUM(I105:I106)</f>
        <v>0.24058611111111111</v>
      </c>
      <c r="J104" s="52">
        <f>SUM(J105:J106)</f>
        <v>4.5122222222221987E-2</v>
      </c>
      <c r="K104" s="13"/>
    </row>
    <row r="105" spans="1:11" ht="24" customHeight="1">
      <c r="A105" s="5"/>
      <c r="B105" s="1"/>
      <c r="C105" s="12"/>
      <c r="D105" s="47" t="s">
        <v>67</v>
      </c>
      <c r="E105" s="48" t="s">
        <v>68</v>
      </c>
      <c r="F105" s="49">
        <f t="shared" si="3"/>
        <v>0</v>
      </c>
      <c r="G105" s="50">
        <f t="shared" ref="G105:J106" si="4">G58/720</f>
        <v>0</v>
      </c>
      <c r="H105" s="50">
        <f t="shared" si="4"/>
        <v>0</v>
      </c>
      <c r="I105" s="50">
        <f t="shared" si="4"/>
        <v>0</v>
      </c>
      <c r="J105" s="50">
        <f t="shared" si="4"/>
        <v>0</v>
      </c>
      <c r="K105" s="13"/>
    </row>
    <row r="106" spans="1:11" ht="24" customHeight="1">
      <c r="A106" s="5"/>
      <c r="B106" s="1"/>
      <c r="C106" s="12"/>
      <c r="D106" s="47" t="s">
        <v>69</v>
      </c>
      <c r="E106" s="83" t="s">
        <v>70</v>
      </c>
      <c r="F106" s="49">
        <f t="shared" si="3"/>
        <v>0.29303055555555535</v>
      </c>
      <c r="G106" s="50">
        <f t="shared" si="4"/>
        <v>0</v>
      </c>
      <c r="H106" s="50">
        <f t="shared" si="4"/>
        <v>7.3222222222222222E-3</v>
      </c>
      <c r="I106" s="50">
        <f t="shared" si="4"/>
        <v>0.24058611111111111</v>
      </c>
      <c r="J106" s="50">
        <f t="shared" si="4"/>
        <v>4.5122222222221987E-2</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3"/>
        <v>0</v>
      </c>
      <c r="G108" s="50">
        <f t="shared" ref="G108:J109" si="5">G61/720</f>
        <v>0</v>
      </c>
      <c r="H108" s="50">
        <f t="shared" si="5"/>
        <v>0</v>
      </c>
      <c r="I108" s="50">
        <f t="shared" si="5"/>
        <v>0</v>
      </c>
      <c r="J108" s="50">
        <f t="shared" si="5"/>
        <v>0</v>
      </c>
      <c r="K108" s="13"/>
    </row>
    <row r="109" spans="1:11" ht="30" customHeight="1">
      <c r="A109" s="5"/>
      <c r="B109" s="1"/>
      <c r="C109" s="12"/>
      <c r="D109" s="47" t="s">
        <v>73</v>
      </c>
      <c r="E109" s="68" t="s">
        <v>74</v>
      </c>
      <c r="F109" s="49">
        <f t="shared" si="3"/>
        <v>0</v>
      </c>
      <c r="G109" s="50">
        <f t="shared" si="5"/>
        <v>0</v>
      </c>
      <c r="H109" s="50">
        <f t="shared" si="5"/>
        <v>0</v>
      </c>
      <c r="I109" s="50">
        <f t="shared" si="5"/>
        <v>0</v>
      </c>
      <c r="J109" s="50">
        <f t="shared" si="5"/>
        <v>0</v>
      </c>
      <c r="K109" s="13"/>
    </row>
    <row r="110" spans="1:11" ht="30" customHeight="1">
      <c r="A110" s="5"/>
      <c r="B110" s="1"/>
      <c r="C110" s="12"/>
      <c r="D110" s="84" t="s">
        <v>75</v>
      </c>
      <c r="E110" s="85" t="s">
        <v>76</v>
      </c>
      <c r="F110" s="86">
        <f t="shared" si="3"/>
        <v>8.057790545912269E-16</v>
      </c>
      <c r="G110" s="87">
        <f>G65-G80-G101-G102-G104+G108-G109</f>
        <v>0</v>
      </c>
      <c r="H110" s="87">
        <f>H65+H75-H80-H101-H102-H104+H108-H109</f>
        <v>7.8496237287950521E-16</v>
      </c>
      <c r="I110" s="87">
        <f>I65+I75-I80-I101-I102-I104+I108-I109</f>
        <v>-5.5511151231257827E-17</v>
      </c>
      <c r="J110" s="88">
        <f>J65+J75-J80-J102-J104+J108-J109</f>
        <v>7.6327832942979512E-17</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2304.3627418000001</v>
      </c>
      <c r="G115" s="97">
        <f>SUM(G116,G119,G122)</f>
        <v>0</v>
      </c>
      <c r="H115" s="97">
        <f>SUM(H116,H119,H122)</f>
        <v>1675.2821633599999</v>
      </c>
      <c r="I115" s="97">
        <f>SUM(I116,I119,I122)</f>
        <v>540.15643104999992</v>
      </c>
      <c r="J115" s="98">
        <f>SUM(J116,J119,J122)</f>
        <v>88.924147390000002</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2304.3627418000001</v>
      </c>
      <c r="G122" s="70">
        <f>SUM(G123:G126)</f>
        <v>0</v>
      </c>
      <c r="H122" s="70">
        <f>SUM(H123:H126)</f>
        <v>1675.2821633599999</v>
      </c>
      <c r="I122" s="70">
        <f>SUM(I123:I126)</f>
        <v>540.15643104999992</v>
      </c>
      <c r="J122" s="52">
        <f>SUM(J123:J126)</f>
        <v>88.924147390000002</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607.77465540000003</v>
      </c>
      <c r="G125" s="50"/>
      <c r="H125" s="50">
        <f>H33*0.13229</f>
        <v>508.41481135999999</v>
      </c>
      <c r="I125" s="50">
        <f>I33*0.13229</f>
        <v>10.435696649999999</v>
      </c>
      <c r="J125" s="50">
        <f>J33*0.13229</f>
        <v>88.924147390000002</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2298.8449152542375</v>
      </c>
      <c r="G132" s="44">
        <f>SUM(G133,G136,G139)</f>
        <v>0</v>
      </c>
      <c r="H132" s="44">
        <f>SUM(H133,H136,H139)</f>
        <v>2298.8449152542375</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2298.8449152542375</v>
      </c>
      <c r="G139" s="70">
        <f>SUM(G140:G142)</f>
        <v>0</v>
      </c>
      <c r="H139" s="70">
        <f>SUM(H140:H142)</f>
        <v>2298.8449152542375</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2298.8449152542375</v>
      </c>
      <c r="G141" s="50"/>
      <c r="H141" s="50">
        <f>2712.637/1.18</f>
        <v>2298.8449152542375</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L147"/>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110</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5898.7999999999993</v>
      </c>
      <c r="G18" s="45">
        <f>SUM(G19,G20,G23,G27)</f>
        <v>0</v>
      </c>
      <c r="H18" s="45">
        <f>SUM(H19,H20,H23,H27)</f>
        <v>5664.7709999999997</v>
      </c>
      <c r="I18" s="45">
        <f>SUM(I19,I20,I23,I27)</f>
        <v>234.029</v>
      </c>
      <c r="J18" s="46">
        <f>SUM(J19,J20,J23,J27)</f>
        <v>0</v>
      </c>
      <c r="K18" s="13"/>
    </row>
    <row r="19" spans="1:11" ht="24" customHeight="1">
      <c r="A19" s="5"/>
      <c r="B19" s="1"/>
      <c r="C19" s="12"/>
      <c r="D19" s="47" t="s">
        <v>12</v>
      </c>
      <c r="E19" s="48" t="s">
        <v>13</v>
      </c>
      <c r="F19" s="49">
        <f>SUM(G19:J19)</f>
        <v>5664.7709999999997</v>
      </c>
      <c r="G19" s="50"/>
      <c r="H19" s="50">
        <v>5664.7709999999997</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234.029</v>
      </c>
      <c r="G23" s="49">
        <f>SUM(G24:G26)</f>
        <v>0</v>
      </c>
      <c r="H23" s="49">
        <f>SUM(H24:H26)</f>
        <v>0</v>
      </c>
      <c r="I23" s="49">
        <f>SUM(I24:I26)</f>
        <v>234.029</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234.029</v>
      </c>
      <c r="G25" s="50"/>
      <c r="H25" s="50"/>
      <c r="I25" s="50">
        <v>234.029</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1477.8239999999992</v>
      </c>
      <c r="G28" s="69"/>
      <c r="H28" s="70">
        <f>H29</f>
        <v>0</v>
      </c>
      <c r="I28" s="70">
        <f>I29+I30</f>
        <v>787.73099999999965</v>
      </c>
      <c r="J28" s="52">
        <f>J29+J30+J31</f>
        <v>690.09299999999962</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787.73099999999965</v>
      </c>
      <c r="G30" s="69"/>
      <c r="H30" s="69"/>
      <c r="I30" s="50">
        <f>H19-H33-H59</f>
        <v>787.73099999999965</v>
      </c>
      <c r="J30" s="51"/>
      <c r="K30" s="13"/>
    </row>
    <row r="31" spans="1:11" ht="24" customHeight="1">
      <c r="A31" s="5"/>
      <c r="B31" s="1"/>
      <c r="C31" s="12"/>
      <c r="D31" s="47" t="s">
        <v>31</v>
      </c>
      <c r="E31" s="48" t="s">
        <v>7</v>
      </c>
      <c r="F31" s="49">
        <f>SUM(J31)</f>
        <v>690.09299999999962</v>
      </c>
      <c r="G31" s="71"/>
      <c r="H31" s="71"/>
      <c r="I31" s="71"/>
      <c r="J31" s="72">
        <f>I18+I28-I33-I57</f>
        <v>690.09299999999962</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5635.3729999999996</v>
      </c>
      <c r="G33" s="70">
        <f>SUM(G34,G41,G45,G48,G51)</f>
        <v>0</v>
      </c>
      <c r="H33" s="70">
        <f>SUM(H34,H41,H45,H48,H51)</f>
        <v>4863.326</v>
      </c>
      <c r="I33" s="70">
        <f>SUM(I34,I41,I45,I48,I51)</f>
        <v>116.937</v>
      </c>
      <c r="J33" s="52">
        <f>SUM(J34,J41,J45,J48,J51)</f>
        <v>655.11</v>
      </c>
      <c r="K33" s="13"/>
    </row>
    <row r="34" spans="1:11" ht="24" customHeight="1">
      <c r="A34" s="5"/>
      <c r="B34" s="1"/>
      <c r="C34" s="12"/>
      <c r="D34" s="47" t="s">
        <v>34</v>
      </c>
      <c r="E34" s="48" t="s">
        <v>35</v>
      </c>
      <c r="F34" s="49">
        <f>SUM(G34:J34)</f>
        <v>1905.067</v>
      </c>
      <c r="G34" s="49">
        <f>SUM(G35:G40)</f>
        <v>0</v>
      </c>
      <c r="H34" s="49">
        <f>SUM(H35:H40)</f>
        <v>1133.02</v>
      </c>
      <c r="I34" s="49">
        <f>SUM(I35:I40)</f>
        <v>116.937</v>
      </c>
      <c r="J34" s="52">
        <f>SUM(J35:J40)</f>
        <v>655.11</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717.05700000000002</v>
      </c>
      <c r="G36" s="50"/>
      <c r="H36" s="50">
        <v>151.68899999999999</v>
      </c>
      <c r="I36" s="50">
        <v>1.6359999999999999</v>
      </c>
      <c r="J36" s="67">
        <v>563.73199999999997</v>
      </c>
      <c r="K36" s="58"/>
    </row>
    <row r="37" spans="1:11" s="59" customFormat="1" ht="15" customHeight="1">
      <c r="A37" s="53"/>
      <c r="B37" s="2"/>
      <c r="C37" s="64" t="s">
        <v>21</v>
      </c>
      <c r="D37" s="65" t="s">
        <v>39</v>
      </c>
      <c r="E37" s="66" t="s">
        <v>40</v>
      </c>
      <c r="F37" s="49">
        <f>SUM(G37:J37)</f>
        <v>237.673</v>
      </c>
      <c r="G37" s="50"/>
      <c r="H37" s="50">
        <v>30.994</v>
      </c>
      <c r="I37" s="50">
        <v>115.301</v>
      </c>
      <c r="J37" s="67">
        <v>91.378</v>
      </c>
      <c r="K37" s="58"/>
    </row>
    <row r="38" spans="1:11" s="59" customFormat="1" ht="15" customHeight="1">
      <c r="A38" s="53"/>
      <c r="B38" s="2"/>
      <c r="C38" s="64" t="s">
        <v>21</v>
      </c>
      <c r="D38" s="65" t="s">
        <v>41</v>
      </c>
      <c r="E38" s="66" t="s">
        <v>42</v>
      </c>
      <c r="F38" s="49">
        <f>SUM(G38:J38)</f>
        <v>346.67700000000002</v>
      </c>
      <c r="G38" s="50"/>
      <c r="H38" s="50">
        <v>346.67700000000002</v>
      </c>
      <c r="I38" s="50"/>
      <c r="J38" s="67"/>
      <c r="K38" s="58"/>
    </row>
    <row r="39" spans="1:11" s="59" customFormat="1" ht="15" customHeight="1">
      <c r="A39" s="53"/>
      <c r="B39" s="2"/>
      <c r="C39" s="64" t="s">
        <v>21</v>
      </c>
      <c r="D39" s="65" t="s">
        <v>43</v>
      </c>
      <c r="E39" s="66" t="s">
        <v>44</v>
      </c>
      <c r="F39" s="49">
        <f>SUM(G39:J39)</f>
        <v>603.66</v>
      </c>
      <c r="G39" s="50"/>
      <c r="H39" s="50">
        <v>603.66</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3730.306</v>
      </c>
      <c r="G41" s="49">
        <f>SUM(G42:G44)</f>
        <v>0</v>
      </c>
      <c r="H41" s="49">
        <f>SUM(H42:H44)</f>
        <v>3730.306</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3730.306</v>
      </c>
      <c r="G43" s="50"/>
      <c r="H43" s="50">
        <v>3730.306</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1477.8239999999992</v>
      </c>
      <c r="G54" s="70">
        <f>SUM(G29:J29)</f>
        <v>0</v>
      </c>
      <c r="H54" s="70">
        <f>SUM(G30:J30)</f>
        <v>787.73099999999965</v>
      </c>
      <c r="I54" s="70">
        <f>SUM(G31:J31)</f>
        <v>690.09299999999962</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263.42699999999996</v>
      </c>
      <c r="G57" s="70">
        <f>SUM(G58:G59)</f>
        <v>0</v>
      </c>
      <c r="H57" s="70">
        <f>SUM(H58:H59)</f>
        <v>13.714</v>
      </c>
      <c r="I57" s="70">
        <f>SUM(I58:I59)</f>
        <v>214.73</v>
      </c>
      <c r="J57" s="52">
        <f>SUM(J58:J59)</f>
        <v>34.982999999999997</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263.42699999999996</v>
      </c>
      <c r="G59" s="50"/>
      <c r="H59" s="50">
        <v>13.714</v>
      </c>
      <c r="I59" s="50">
        <v>214.73</v>
      </c>
      <c r="J59" s="51">
        <v>34.982999999999997</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-3.0730973321624333E-13</v>
      </c>
      <c r="G63" s="87">
        <f>G18-G33-G54-G55-G57+G61-G62</f>
        <v>0</v>
      </c>
      <c r="H63" s="87">
        <f>H18+H28-H33-H54-H55-H57+H61-H62</f>
        <v>5.5067062021407764E-14</v>
      </c>
      <c r="I63" s="87">
        <f>I18+I28-I33-I54-I55-I57+I61-I62</f>
        <v>2.8421709430404007E-14</v>
      </c>
      <c r="J63" s="88">
        <f>J18+J28-J33-J55-J57+J61-J62</f>
        <v>-3.907985046680551E-13</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7.9284946236559142</v>
      </c>
      <c r="G65" s="45">
        <f>SUM(G66,G67,G70,G74)</f>
        <v>0</v>
      </c>
      <c r="H65" s="45">
        <f>SUM(H66,H67,H70,H74)</f>
        <v>7.6139395161290322</v>
      </c>
      <c r="I65" s="45">
        <f>SUM(I66,I67,I70,I74)</f>
        <v>0.31455510752688171</v>
      </c>
      <c r="J65" s="46">
        <f>SUM(J66,J67,J70,J74)</f>
        <v>0</v>
      </c>
      <c r="K65" s="13"/>
    </row>
    <row r="66" spans="1:11" ht="24" customHeight="1">
      <c r="A66" s="5"/>
      <c r="B66" s="1"/>
      <c r="C66" s="12"/>
      <c r="D66" s="47" t="s">
        <v>12</v>
      </c>
      <c r="E66" s="48" t="s">
        <v>78</v>
      </c>
      <c r="F66" s="49">
        <f>SUM(G66:J66)</f>
        <v>7.6139395161290322</v>
      </c>
      <c r="G66" s="50">
        <f>G19/672</f>
        <v>0</v>
      </c>
      <c r="H66" s="50">
        <f>H19/744</f>
        <v>7.6139395161290322</v>
      </c>
      <c r="I66" s="50">
        <f>I19/744</f>
        <v>0</v>
      </c>
      <c r="J66" s="50">
        <f>J19/744</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0.31455510752688171</v>
      </c>
      <c r="G70" s="49">
        <f>SUM(G71:G73)</f>
        <v>0</v>
      </c>
      <c r="H70" s="49">
        <f>SUM(H71:H73)</f>
        <v>0</v>
      </c>
      <c r="I70" s="49">
        <f>SUM(I71:I73)</f>
        <v>0.31455510752688171</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IF('[14]46 - передача'!$E$25="", "", '[14]46 - передача'!$E$25)</f>
        <v>Филиал КВЭП ЗАО "РАМО-М"</v>
      </c>
      <c r="F72" s="49">
        <f>SUM(G72:J72)</f>
        <v>0.31455510752688171</v>
      </c>
      <c r="G72" s="50">
        <f>G25/720</f>
        <v>0</v>
      </c>
      <c r="H72" s="50">
        <f>H25/744</f>
        <v>0</v>
      </c>
      <c r="I72" s="50">
        <f>I25/744</f>
        <v>0.31455510752688171</v>
      </c>
      <c r="J72" s="50">
        <f>J25/744</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G27/720</f>
        <v>0</v>
      </c>
      <c r="H74" s="50">
        <f>H27/720</f>
        <v>0</v>
      </c>
      <c r="I74" s="50">
        <f>I27/720</f>
        <v>0</v>
      </c>
      <c r="J74" s="50">
        <f>J27/720</f>
        <v>0</v>
      </c>
      <c r="K74" s="13"/>
    </row>
    <row r="75" spans="1:11" ht="30" customHeight="1">
      <c r="A75" s="5"/>
      <c r="B75" s="1"/>
      <c r="C75" s="12"/>
      <c r="D75" s="47" t="s">
        <v>27</v>
      </c>
      <c r="E75" s="68" t="s">
        <v>28</v>
      </c>
      <c r="F75" s="49">
        <f>SUM(H75:J75)</f>
        <v>1.9863225806451603</v>
      </c>
      <c r="G75" s="92"/>
      <c r="H75" s="70">
        <f>H76</f>
        <v>0</v>
      </c>
      <c r="I75" s="70">
        <f>I76+I77</f>
        <v>1.0587782258064511</v>
      </c>
      <c r="J75" s="52">
        <f>J76+J77+J78</f>
        <v>0.92754435483870912</v>
      </c>
      <c r="K75" s="13"/>
    </row>
    <row r="76" spans="1:11" ht="24" customHeight="1">
      <c r="A76" s="5"/>
      <c r="B76" s="1"/>
      <c r="C76" s="12"/>
      <c r="D76" s="47" t="s">
        <v>29</v>
      </c>
      <c r="E76" s="48" t="s">
        <v>5</v>
      </c>
      <c r="F76" s="49">
        <f>SUM(H76:J76)</f>
        <v>0</v>
      </c>
      <c r="G76" s="92"/>
      <c r="H76" s="50">
        <f>H29/744</f>
        <v>0</v>
      </c>
      <c r="I76" s="50">
        <f t="shared" ref="I76:J78" si="1">I29/744</f>
        <v>0</v>
      </c>
      <c r="J76" s="50">
        <f t="shared" si="1"/>
        <v>0</v>
      </c>
      <c r="K76" s="13"/>
    </row>
    <row r="77" spans="1:11" ht="24" customHeight="1">
      <c r="A77" s="5"/>
      <c r="B77" s="1"/>
      <c r="C77" s="12"/>
      <c r="D77" s="47" t="s">
        <v>30</v>
      </c>
      <c r="E77" s="48" t="s">
        <v>6</v>
      </c>
      <c r="F77" s="49">
        <f>SUM(I77:J77)</f>
        <v>1.0587782258064511</v>
      </c>
      <c r="G77" s="92"/>
      <c r="H77" s="92"/>
      <c r="I77" s="50">
        <f t="shared" si="1"/>
        <v>1.0587782258064511</v>
      </c>
      <c r="J77" s="50">
        <f t="shared" si="1"/>
        <v>0</v>
      </c>
      <c r="K77" s="13"/>
    </row>
    <row r="78" spans="1:11" ht="24" customHeight="1">
      <c r="A78" s="5"/>
      <c r="B78" s="1"/>
      <c r="C78" s="12"/>
      <c r="D78" s="47" t="s">
        <v>31</v>
      </c>
      <c r="E78" s="48" t="s">
        <v>7</v>
      </c>
      <c r="F78" s="49">
        <f>SUM(J78)</f>
        <v>0.92754435483870912</v>
      </c>
      <c r="G78" s="92"/>
      <c r="H78" s="92"/>
      <c r="I78" s="92"/>
      <c r="J78" s="50">
        <f t="shared" si="1"/>
        <v>0.92754435483870912</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7.5744260752688177</v>
      </c>
      <c r="G80" s="70">
        <f>SUM(G81,G88,G92,G95,G98)</f>
        <v>0</v>
      </c>
      <c r="H80" s="70">
        <f>SUM(H81,H88,H92,H95,H98)</f>
        <v>6.5367284946236559</v>
      </c>
      <c r="I80" s="70">
        <f>SUM(I81,I88,I92,I95,I98)</f>
        <v>0.1571733870967742</v>
      </c>
      <c r="J80" s="52">
        <f>SUM(J81,J88,J92,J95,J98)</f>
        <v>0.88052419354838707</v>
      </c>
      <c r="K80" s="13"/>
    </row>
    <row r="81" spans="1:11" ht="24" customHeight="1">
      <c r="A81" s="5"/>
      <c r="B81" s="1"/>
      <c r="C81" s="12"/>
      <c r="D81" s="47" t="s">
        <v>34</v>
      </c>
      <c r="E81" s="48" t="s">
        <v>35</v>
      </c>
      <c r="F81" s="49">
        <f>SUM(G81:J81)</f>
        <v>2.5605739247311829</v>
      </c>
      <c r="G81" s="49">
        <f>SUM(G82:G87)</f>
        <v>0</v>
      </c>
      <c r="H81" s="49">
        <f>SUM(H82:H87)</f>
        <v>1.5228763440860216</v>
      </c>
      <c r="I81" s="49">
        <f>SUM(I82:I87)</f>
        <v>0.1571733870967742</v>
      </c>
      <c r="J81" s="52">
        <f>SUM(J82:J87)</f>
        <v>0.88052419354838707</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IF('[14]46 - передача'!$E$36="", "", '[14]46 - передача'!$E$36)</f>
        <v>ОАО "Кубаньэнергосбыт"</v>
      </c>
      <c r="F83" s="49">
        <f>SUM(G83:J83)</f>
        <v>0.96378629032258056</v>
      </c>
      <c r="G83" s="50">
        <f>G36/720</f>
        <v>0</v>
      </c>
      <c r="H83" s="50">
        <f>H36/744</f>
        <v>0.20388306451612903</v>
      </c>
      <c r="I83" s="50">
        <f>I36/744</f>
        <v>2.1989247311827954E-3</v>
      </c>
      <c r="J83" s="50">
        <f>J36/744</f>
        <v>0.75770430107526876</v>
      </c>
      <c r="K83" s="58"/>
    </row>
    <row r="84" spans="1:11" s="59" customFormat="1" ht="15" customHeight="1">
      <c r="A84" s="53"/>
      <c r="B84" s="2"/>
      <c r="C84" s="90" t="s">
        <v>21</v>
      </c>
      <c r="D84" s="65" t="s">
        <v>39</v>
      </c>
      <c r="E84" s="91" t="str">
        <f>IF('[14]46 - передача'!$E$37="", "", '[14]46 - передача'!$E$37)</f>
        <v>ОАО "НЭСК"</v>
      </c>
      <c r="F84" s="49">
        <f>SUM(G84:J84)</f>
        <v>0.31945295698924731</v>
      </c>
      <c r="G84" s="50">
        <f>G37/720</f>
        <v>0</v>
      </c>
      <c r="H84" s="50">
        <f t="shared" ref="H84:J86" si="2">H37/744</f>
        <v>4.1658602150537634E-2</v>
      </c>
      <c r="I84" s="50">
        <f t="shared" si="2"/>
        <v>0.1549744623655914</v>
      </c>
      <c r="J84" s="50">
        <f t="shared" si="2"/>
        <v>0.12281989247311828</v>
      </c>
      <c r="K84" s="58"/>
    </row>
    <row r="85" spans="1:11" s="59" customFormat="1" ht="15" customHeight="1">
      <c r="A85" s="53"/>
      <c r="B85" s="2"/>
      <c r="C85" s="90" t="s">
        <v>21</v>
      </c>
      <c r="D85" s="65" t="s">
        <v>41</v>
      </c>
      <c r="E85" s="91" t="str">
        <f>IF('[14]46 - передача'!$E$38="", "", '[14]46 - передача'!$E$38)</f>
        <v>ООО "Региональная энергосбытовая компания" (ОПП)</v>
      </c>
      <c r="F85" s="49">
        <f>SUM(G85:J85)</f>
        <v>0.4659637096774194</v>
      </c>
      <c r="G85" s="50">
        <f>G38/720</f>
        <v>0</v>
      </c>
      <c r="H85" s="50">
        <f t="shared" si="2"/>
        <v>0.4659637096774194</v>
      </c>
      <c r="I85" s="50">
        <f t="shared" si="2"/>
        <v>0</v>
      </c>
      <c r="J85" s="50">
        <f t="shared" si="2"/>
        <v>0</v>
      </c>
      <c r="K85" s="58"/>
    </row>
    <row r="86" spans="1:11" s="59" customFormat="1" ht="15" customHeight="1">
      <c r="A86" s="53"/>
      <c r="B86" s="2"/>
      <c r="C86" s="90" t="s">
        <v>21</v>
      </c>
      <c r="D86" s="65" t="s">
        <v>43</v>
      </c>
      <c r="E86" s="91" t="str">
        <f>IF('[14]46 - передача'!$E$39="", "", '[14]46 - передача'!$E$39)</f>
        <v>ЗАО "МАРЭМ+"</v>
      </c>
      <c r="F86" s="49">
        <f>SUM(G86:J86)</f>
        <v>0.8113709677419354</v>
      </c>
      <c r="G86" s="50">
        <f>G39/720</f>
        <v>0</v>
      </c>
      <c r="H86" s="50">
        <f t="shared" si="2"/>
        <v>0.8113709677419354</v>
      </c>
      <c r="I86" s="50">
        <f t="shared" si="2"/>
        <v>0</v>
      </c>
      <c r="J86" s="50">
        <f t="shared" si="2"/>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5.0138521505376348</v>
      </c>
      <c r="G88" s="49">
        <f>SUM(G89:G91)</f>
        <v>0</v>
      </c>
      <c r="H88" s="49">
        <f>SUM(H89:H91)</f>
        <v>5.0138521505376348</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IF('[14]46 - передача'!$E$43="", "", '[14]46 - передача'!$E$43)</f>
        <v>ОАО "НЭСК-электросети"</v>
      </c>
      <c r="F90" s="49">
        <f>SUM(G90:J90)</f>
        <v>5.0138521505376348</v>
      </c>
      <c r="G90" s="50">
        <f>G43/720</f>
        <v>0</v>
      </c>
      <c r="H90" s="50">
        <f>H43/744</f>
        <v>5.0138521505376348</v>
      </c>
      <c r="I90" s="50">
        <f>I43/744</f>
        <v>0</v>
      </c>
      <c r="J90" s="50">
        <f>J43/744</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1.9863225806451603</v>
      </c>
      <c r="G101" s="70">
        <f>SUM(G76:J76)</f>
        <v>0</v>
      </c>
      <c r="H101" s="70">
        <f>SUM(G77:J77)</f>
        <v>1.0587782258064511</v>
      </c>
      <c r="I101" s="70">
        <f>SUM(G78:J78)</f>
        <v>0.92754435483870912</v>
      </c>
      <c r="J101" s="82"/>
      <c r="K101" s="13"/>
    </row>
    <row r="102" spans="1:11" ht="30" customHeight="1">
      <c r="A102" s="5"/>
      <c r="B102" s="1"/>
      <c r="C102" s="12"/>
      <c r="D102" s="47" t="s">
        <v>63</v>
      </c>
      <c r="E102" s="68" t="s">
        <v>64</v>
      </c>
      <c r="F102" s="49">
        <f t="shared" ref="F102:F110" si="3">SUM(G102:J102)</f>
        <v>0</v>
      </c>
      <c r="G102" s="50">
        <f>G55/720</f>
        <v>0</v>
      </c>
      <c r="H102" s="50">
        <f>H55/720</f>
        <v>0</v>
      </c>
      <c r="I102" s="50">
        <f>I55/720</f>
        <v>0</v>
      </c>
      <c r="J102" s="50">
        <f>J55/720</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0.35406854838709678</v>
      </c>
      <c r="G104" s="70">
        <f>SUM(G105:G106)</f>
        <v>0</v>
      </c>
      <c r="H104" s="70">
        <f>SUM(H105:H106)</f>
        <v>1.8432795698924732E-2</v>
      </c>
      <c r="I104" s="70">
        <f>SUM(I105:I106)</f>
        <v>0.28861559139784942</v>
      </c>
      <c r="J104" s="52">
        <f>SUM(J105:J106)</f>
        <v>4.7020161290322576E-2</v>
      </c>
      <c r="K104" s="13"/>
    </row>
    <row r="105" spans="1:11" ht="24" customHeight="1">
      <c r="A105" s="5"/>
      <c r="B105" s="1"/>
      <c r="C105" s="12"/>
      <c r="D105" s="47" t="s">
        <v>67</v>
      </c>
      <c r="E105" s="48" t="s">
        <v>68</v>
      </c>
      <c r="F105" s="49">
        <f t="shared" si="3"/>
        <v>0</v>
      </c>
      <c r="G105" s="50">
        <f t="shared" ref="G105:J106" si="4">G58/720</f>
        <v>0</v>
      </c>
      <c r="H105" s="50">
        <f t="shared" si="4"/>
        <v>0</v>
      </c>
      <c r="I105" s="50">
        <f t="shared" si="4"/>
        <v>0</v>
      </c>
      <c r="J105" s="50">
        <f t="shared" si="4"/>
        <v>0</v>
      </c>
      <c r="K105" s="13"/>
    </row>
    <row r="106" spans="1:11" ht="24" customHeight="1">
      <c r="A106" s="5"/>
      <c r="B106" s="1"/>
      <c r="C106" s="12"/>
      <c r="D106" s="47" t="s">
        <v>69</v>
      </c>
      <c r="E106" s="83" t="s">
        <v>70</v>
      </c>
      <c r="F106" s="49">
        <f t="shared" si="3"/>
        <v>0.35406854838709678</v>
      </c>
      <c r="G106" s="50">
        <f t="shared" si="4"/>
        <v>0</v>
      </c>
      <c r="H106" s="50">
        <f>H59/744</f>
        <v>1.8432795698924732E-2</v>
      </c>
      <c r="I106" s="50">
        <f>I59/744</f>
        <v>0.28861559139784942</v>
      </c>
      <c r="J106" s="50">
        <f>J59/744</f>
        <v>4.7020161290322576E-2</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3"/>
        <v>0</v>
      </c>
      <c r="G108" s="50">
        <f t="shared" ref="G108:J109" si="5">G61/720</f>
        <v>0</v>
      </c>
      <c r="H108" s="50">
        <f t="shared" si="5"/>
        <v>0</v>
      </c>
      <c r="I108" s="50">
        <f t="shared" si="5"/>
        <v>0</v>
      </c>
      <c r="J108" s="50">
        <f t="shared" si="5"/>
        <v>0</v>
      </c>
      <c r="K108" s="13"/>
    </row>
    <row r="109" spans="1:11" ht="30" customHeight="1">
      <c r="A109" s="5"/>
      <c r="B109" s="1"/>
      <c r="C109" s="12"/>
      <c r="D109" s="47" t="s">
        <v>73</v>
      </c>
      <c r="E109" s="68" t="s">
        <v>74</v>
      </c>
      <c r="F109" s="49">
        <f t="shared" si="3"/>
        <v>0</v>
      </c>
      <c r="G109" s="50">
        <f t="shared" si="5"/>
        <v>0</v>
      </c>
      <c r="H109" s="50">
        <f t="shared" si="5"/>
        <v>0</v>
      </c>
      <c r="I109" s="50">
        <f t="shared" si="5"/>
        <v>0</v>
      </c>
      <c r="J109" s="50">
        <f t="shared" si="5"/>
        <v>0</v>
      </c>
      <c r="K109" s="13"/>
    </row>
    <row r="110" spans="1:11" ht="30" customHeight="1">
      <c r="A110" s="5"/>
      <c r="B110" s="1"/>
      <c r="C110" s="12"/>
      <c r="D110" s="84" t="s">
        <v>75</v>
      </c>
      <c r="E110" s="85" t="s">
        <v>76</v>
      </c>
      <c r="F110" s="86">
        <f t="shared" si="3"/>
        <v>4.8572257327350599E-17</v>
      </c>
      <c r="G110" s="87">
        <f>G65-G80-G101-G102-G104+G108-G109</f>
        <v>0</v>
      </c>
      <c r="H110" s="87">
        <f>H65+H75-H80-H101-H102-H104+H108-H109</f>
        <v>4.649058915617843E-16</v>
      </c>
      <c r="I110" s="87">
        <f>I65+I75-I80-I101-I102-I104+I108-I109</f>
        <v>1.1102230246251565E-16</v>
      </c>
      <c r="J110" s="88">
        <f>J65+J75-J80-J102-J104+J108-J109</f>
        <v>-5.2735593669694936E-16</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2442.0915805699997</v>
      </c>
      <c r="G115" s="97">
        <f>SUM(G116,G119,G122)</f>
        <v>0</v>
      </c>
      <c r="H115" s="97">
        <f>SUM(H116,H119,H122)</f>
        <v>1810.23674854</v>
      </c>
      <c r="I115" s="97">
        <f>SUM(I116,I119,I122)</f>
        <v>545.19033013000001</v>
      </c>
      <c r="J115" s="98">
        <f>SUM(J116,J119,J122)</f>
        <v>86.664501899999991</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2442.0915805699997</v>
      </c>
      <c r="G122" s="70">
        <f>SUM(G123:G126)</f>
        <v>0</v>
      </c>
      <c r="H122" s="70">
        <f>SUM(H123:H126)</f>
        <v>1810.23674854</v>
      </c>
      <c r="I122" s="70">
        <f>SUM(I123:I126)</f>
        <v>545.19033013000001</v>
      </c>
      <c r="J122" s="52">
        <f>SUM(J123:J126)</f>
        <v>86.664501899999991</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745.50349416999995</v>
      </c>
      <c r="G125" s="50"/>
      <c r="H125" s="50">
        <f>H33*0.13229</f>
        <v>643.36939653999991</v>
      </c>
      <c r="I125" s="50">
        <f>I33*0.13229</f>
        <v>15.469595729999998</v>
      </c>
      <c r="J125" s="50">
        <f>J33*0.13229</f>
        <v>86.664501899999991</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2304.3627118644072</v>
      </c>
      <c r="G132" s="44">
        <f>SUM(G133,G136,G139)</f>
        <v>0</v>
      </c>
      <c r="H132" s="44">
        <f>SUM(H133,H136,H139)</f>
        <v>2304.3627118644072</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2304.3627118644072</v>
      </c>
      <c r="G139" s="70">
        <f>SUM(G140:G142)</f>
        <v>0</v>
      </c>
      <c r="H139" s="70">
        <f>SUM(H140:H142)</f>
        <v>2304.3627118644072</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2304.3627118644072</v>
      </c>
      <c r="G141" s="50"/>
      <c r="H141" s="50">
        <f>2719.148/1.18</f>
        <v>2304.3627118644072</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L147"/>
  <sheetViews>
    <sheetView tabSelected="1"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111</v>
      </c>
      <c r="E9" s="120"/>
      <c r="F9" s="120"/>
      <c r="G9" s="120"/>
      <c r="H9" s="120"/>
      <c r="I9" s="120"/>
      <c r="J9" s="121"/>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5"/>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56141.296000000002</v>
      </c>
      <c r="G18" s="45">
        <f>SUM(G19,G20,G23,G27)</f>
        <v>0</v>
      </c>
      <c r="H18" s="45">
        <f>SUM(H19,H20,H23,H27)</f>
        <v>52203.19</v>
      </c>
      <c r="I18" s="45">
        <f>SUM(I19,I20,I23,I27)</f>
        <v>3938.1060000000002</v>
      </c>
      <c r="J18" s="46">
        <f>SUM(J19,J20,J23,J27)</f>
        <v>0</v>
      </c>
      <c r="K18" s="13"/>
    </row>
    <row r="19" spans="1:11" ht="24" customHeight="1">
      <c r="A19" s="5"/>
      <c r="B19" s="1"/>
      <c r="C19" s="12"/>
      <c r="D19" s="47" t="s">
        <v>12</v>
      </c>
      <c r="E19" s="48" t="s">
        <v>13</v>
      </c>
      <c r="F19" s="49">
        <f>SUM(G19:J19)</f>
        <v>52203.19</v>
      </c>
      <c r="G19" s="50"/>
      <c r="H19" s="50">
        <v>52203.19</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3938.1060000000002</v>
      </c>
      <c r="G23" s="49">
        <f>SUM(G24:G26)</f>
        <v>0</v>
      </c>
      <c r="H23" s="49">
        <f>SUM(H24:H26)</f>
        <v>0</v>
      </c>
      <c r="I23" s="49">
        <f>SUM(I24:I26)</f>
        <v>3938.1060000000002</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3938.1060000000002</v>
      </c>
      <c r="G25" s="50"/>
      <c r="H25" s="50"/>
      <c r="I25" s="50">
        <v>3938.1060000000002</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16544.332000000002</v>
      </c>
      <c r="G28" s="69"/>
      <c r="H28" s="70">
        <f>H29</f>
        <v>0</v>
      </c>
      <c r="I28" s="70">
        <f>I29+I30</f>
        <v>7989.6230000000014</v>
      </c>
      <c r="J28" s="52">
        <f>J29+J30+J31</f>
        <v>8554.7090000000007</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7989.6230000000014</v>
      </c>
      <c r="G30" s="69"/>
      <c r="H30" s="69"/>
      <c r="I30" s="50">
        <f>H19-H33-H59</f>
        <v>7989.6230000000014</v>
      </c>
      <c r="J30" s="51"/>
      <c r="K30" s="13"/>
    </row>
    <row r="31" spans="1:11" ht="24" customHeight="1">
      <c r="A31" s="5"/>
      <c r="B31" s="1"/>
      <c r="C31" s="12"/>
      <c r="D31" s="47" t="s">
        <v>31</v>
      </c>
      <c r="E31" s="48" t="s">
        <v>7</v>
      </c>
      <c r="F31" s="49">
        <f>SUM(J31)</f>
        <v>8554.7090000000007</v>
      </c>
      <c r="G31" s="71"/>
      <c r="H31" s="71"/>
      <c r="I31" s="71"/>
      <c r="J31" s="72">
        <f>I18+I28-I33-I57</f>
        <v>8554.7090000000007</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53250.792000000001</v>
      </c>
      <c r="G33" s="70">
        <f>SUM(G34,G41,G45,G48,G51)</f>
        <v>0</v>
      </c>
      <c r="H33" s="70">
        <f>SUM(H34,H41,H45,H48,H51)</f>
        <v>43792.288</v>
      </c>
      <c r="I33" s="70">
        <f>SUM(I34,I41,I45,I48,I51)</f>
        <v>1127.518</v>
      </c>
      <c r="J33" s="52">
        <f>SUM(J34,J41,J45,J48,J51)</f>
        <v>8330.9860000000008</v>
      </c>
      <c r="K33" s="13"/>
    </row>
    <row r="34" spans="1:11" ht="24" customHeight="1">
      <c r="A34" s="5"/>
      <c r="B34" s="1"/>
      <c r="C34" s="12"/>
      <c r="D34" s="47" t="s">
        <v>34</v>
      </c>
      <c r="E34" s="48" t="s">
        <v>35</v>
      </c>
      <c r="F34" s="49">
        <f>SUM(G34:J34)</f>
        <v>22841.764999999999</v>
      </c>
      <c r="G34" s="49">
        <f>SUM(G35:G40)</f>
        <v>0</v>
      </c>
      <c r="H34" s="49">
        <f>SUM(H35:H40)</f>
        <v>13383.260999999999</v>
      </c>
      <c r="I34" s="49">
        <f>SUM(I35:I40)</f>
        <v>1127.518</v>
      </c>
      <c r="J34" s="52">
        <f>SUM(J35:J40)</f>
        <v>8330.9860000000008</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9232.134</v>
      </c>
      <c r="G36" s="50"/>
      <c r="H36" s="50">
        <v>1882.9359999999999</v>
      </c>
      <c r="I36" s="50">
        <v>14.56</v>
      </c>
      <c r="J36" s="67">
        <v>7334.6379999999999</v>
      </c>
      <c r="K36" s="58"/>
    </row>
    <row r="37" spans="1:11" s="59" customFormat="1" ht="15" customHeight="1">
      <c r="A37" s="53"/>
      <c r="B37" s="2"/>
      <c r="C37" s="64" t="s">
        <v>21</v>
      </c>
      <c r="D37" s="65" t="s">
        <v>39</v>
      </c>
      <c r="E37" s="66" t="s">
        <v>40</v>
      </c>
      <c r="F37" s="49">
        <f>SUM(G37:J37)</f>
        <v>2393.3580000000002</v>
      </c>
      <c r="G37" s="50"/>
      <c r="H37" s="50">
        <v>284.05200000000002</v>
      </c>
      <c r="I37" s="50">
        <v>1112.9580000000001</v>
      </c>
      <c r="J37" s="67">
        <v>996.34799999999996</v>
      </c>
      <c r="K37" s="58"/>
    </row>
    <row r="38" spans="1:11" s="59" customFormat="1" ht="15" customHeight="1">
      <c r="A38" s="53"/>
      <c r="B38" s="2"/>
      <c r="C38" s="64" t="s">
        <v>21</v>
      </c>
      <c r="D38" s="65" t="s">
        <v>41</v>
      </c>
      <c r="E38" s="66" t="s">
        <v>42</v>
      </c>
      <c r="F38" s="49">
        <f>SUM(G38:J38)</f>
        <v>4516.0640000000003</v>
      </c>
      <c r="G38" s="50"/>
      <c r="H38" s="50">
        <v>4516.0640000000003</v>
      </c>
      <c r="I38" s="50"/>
      <c r="J38" s="67"/>
      <c r="K38" s="58"/>
    </row>
    <row r="39" spans="1:11" s="59" customFormat="1" ht="15" customHeight="1">
      <c r="A39" s="53"/>
      <c r="B39" s="2"/>
      <c r="C39" s="64" t="s">
        <v>21</v>
      </c>
      <c r="D39" s="65" t="s">
        <v>43</v>
      </c>
      <c r="E39" s="66" t="s">
        <v>44</v>
      </c>
      <c r="F39" s="49">
        <f>SUM(G39:J39)</f>
        <v>6700.2089999999998</v>
      </c>
      <c r="G39" s="50"/>
      <c r="H39" s="50">
        <v>6700.2089999999998</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30409.026999999998</v>
      </c>
      <c r="G41" s="49">
        <f>SUM(G42:G44)</f>
        <v>0</v>
      </c>
      <c r="H41" s="49">
        <f>SUM(H42:H44)</f>
        <v>30409.026999999998</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30409.026999999998</v>
      </c>
      <c r="G43" s="50"/>
      <c r="H43" s="50">
        <v>30409.026999999998</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16544.332000000002</v>
      </c>
      <c r="G54" s="70">
        <f>SUM(G29:J29)</f>
        <v>0</v>
      </c>
      <c r="H54" s="70">
        <f>SUM(G30:J30)</f>
        <v>7989.6230000000014</v>
      </c>
      <c r="I54" s="70">
        <f>SUM(G31:J31)</f>
        <v>8554.7090000000007</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2890.5039999999999</v>
      </c>
      <c r="G57" s="70">
        <f>SUM(G58:G59)</f>
        <v>0</v>
      </c>
      <c r="H57" s="70">
        <f>SUM(H58:H59)</f>
        <v>421.279</v>
      </c>
      <c r="I57" s="70">
        <f>SUM(I58:I59)</f>
        <v>2245.502</v>
      </c>
      <c r="J57" s="52">
        <f>SUM(J58:J59)</f>
        <v>223.72300000000001</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2890.5039999999999</v>
      </c>
      <c r="G59" s="50"/>
      <c r="H59" s="50">
        <v>421.279</v>
      </c>
      <c r="I59" s="50">
        <v>2245.502</v>
      </c>
      <c r="J59" s="51">
        <v>223.72300000000001</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8.5265128291212022E-13</v>
      </c>
      <c r="G63" s="87">
        <f>G18-G33-G54-G55-G57+G61-G62</f>
        <v>0</v>
      </c>
      <c r="H63" s="87">
        <f>H18+H28-H33-H54-H55-H57+H61-H62</f>
        <v>4.5474735088646412E-13</v>
      </c>
      <c r="I63" s="87">
        <f>I18+I28-I33-I54-I55-I57+I61-I62</f>
        <v>4.5474735088646412E-13</v>
      </c>
      <c r="J63" s="88">
        <f>J18+J28-J33-J55-J57+J61-J62</f>
        <v>-5.6843418860808015E-14</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6.4088237442922384</v>
      </c>
      <c r="G65" s="45">
        <f>SUM(G66,G67,G70,G74)</f>
        <v>0</v>
      </c>
      <c r="H65" s="45">
        <f>SUM(H66,H67,H70,H74)</f>
        <v>5.9592682648401833</v>
      </c>
      <c r="I65" s="45">
        <f>SUM(I66,I67,I70,I74)</f>
        <v>0.44955547945205482</v>
      </c>
      <c r="J65" s="46">
        <f>SUM(J66,J67,J70,J74)</f>
        <v>0</v>
      </c>
      <c r="K65" s="13"/>
    </row>
    <row r="66" spans="1:11" ht="24" customHeight="1">
      <c r="A66" s="5"/>
      <c r="B66" s="1"/>
      <c r="C66" s="12"/>
      <c r="D66" s="47" t="s">
        <v>12</v>
      </c>
      <c r="E66" s="48" t="s">
        <v>78</v>
      </c>
      <c r="F66" s="49">
        <f>SUM(G66:J66)</f>
        <v>5.9592682648401833</v>
      </c>
      <c r="G66" s="50">
        <f>G19/672</f>
        <v>0</v>
      </c>
      <c r="H66" s="50">
        <f>H19/8760</f>
        <v>5.9592682648401833</v>
      </c>
      <c r="I66" s="50">
        <f>I19/8760</f>
        <v>0</v>
      </c>
      <c r="J66" s="50">
        <f>J19/8760</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0.44955547945205482</v>
      </c>
      <c r="G70" s="49">
        <f>SUM(G71:G73)</f>
        <v>0</v>
      </c>
      <c r="H70" s="49">
        <f>SUM(H71:H73)</f>
        <v>0</v>
      </c>
      <c r="I70" s="49">
        <f>SUM(I71:I73)</f>
        <v>0.44955547945205482</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IF('[2]46 - передача'!$E$25="", "", '[2]46 - передача'!$E$25)</f>
        <v>Филиал КВЭП ЗАО "РАМО-М"</v>
      </c>
      <c r="F72" s="49">
        <f>SUM(G72:J72)</f>
        <v>0.44955547945205482</v>
      </c>
      <c r="G72" s="50">
        <f>G25/720</f>
        <v>0</v>
      </c>
      <c r="H72" s="50">
        <f>H25/744</f>
        <v>0</v>
      </c>
      <c r="I72" s="50">
        <f>I25/8760</f>
        <v>0.44955547945205482</v>
      </c>
      <c r="J72" s="50">
        <f>J25/744</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G27/720</f>
        <v>0</v>
      </c>
      <c r="H74" s="50">
        <f>H27/720</f>
        <v>0</v>
      </c>
      <c r="I74" s="50">
        <f>I27/720</f>
        <v>0</v>
      </c>
      <c r="J74" s="50">
        <f>J27/720</f>
        <v>0</v>
      </c>
      <c r="K74" s="13"/>
    </row>
    <row r="75" spans="1:11" ht="30" customHeight="1">
      <c r="A75" s="5"/>
      <c r="B75" s="1"/>
      <c r="C75" s="12"/>
      <c r="D75" s="47" t="s">
        <v>27</v>
      </c>
      <c r="E75" s="68" t="s">
        <v>28</v>
      </c>
      <c r="F75" s="49">
        <f>SUM(H75:J75)</f>
        <v>1.8886223744292239</v>
      </c>
      <c r="G75" s="92"/>
      <c r="H75" s="70">
        <f>H76</f>
        <v>0</v>
      </c>
      <c r="I75" s="70">
        <f>I76+I77</f>
        <v>0.9120574200913244</v>
      </c>
      <c r="J75" s="52">
        <f>J76+J77+J78</f>
        <v>0.97656495433789958</v>
      </c>
      <c r="K75" s="13"/>
    </row>
    <row r="76" spans="1:11" ht="24" customHeight="1">
      <c r="A76" s="5"/>
      <c r="B76" s="1"/>
      <c r="C76" s="12"/>
      <c r="D76" s="47" t="s">
        <v>29</v>
      </c>
      <c r="E76" s="48" t="s">
        <v>5</v>
      </c>
      <c r="F76" s="49">
        <f>SUM(H76:J76)</f>
        <v>0</v>
      </c>
      <c r="G76" s="92"/>
      <c r="H76" s="50">
        <f>H29/8760</f>
        <v>0</v>
      </c>
      <c r="I76" s="50">
        <f t="shared" ref="I76:J78" si="1">I29/8760</f>
        <v>0</v>
      </c>
      <c r="J76" s="50">
        <f t="shared" si="1"/>
        <v>0</v>
      </c>
      <c r="K76" s="13"/>
    </row>
    <row r="77" spans="1:11" ht="24" customHeight="1">
      <c r="A77" s="5"/>
      <c r="B77" s="1"/>
      <c r="C77" s="12"/>
      <c r="D77" s="47" t="s">
        <v>30</v>
      </c>
      <c r="E77" s="48" t="s">
        <v>6</v>
      </c>
      <c r="F77" s="49">
        <f>SUM(I77:J77)</f>
        <v>0.9120574200913244</v>
      </c>
      <c r="G77" s="92"/>
      <c r="H77" s="92"/>
      <c r="I77" s="50">
        <f t="shared" si="1"/>
        <v>0.9120574200913244</v>
      </c>
      <c r="J77" s="50">
        <f t="shared" si="1"/>
        <v>0</v>
      </c>
      <c r="K77" s="13"/>
    </row>
    <row r="78" spans="1:11" ht="24" customHeight="1">
      <c r="A78" s="5"/>
      <c r="B78" s="1"/>
      <c r="C78" s="12"/>
      <c r="D78" s="47" t="s">
        <v>31</v>
      </c>
      <c r="E78" s="48" t="s">
        <v>7</v>
      </c>
      <c r="F78" s="49">
        <f>SUM(J78)</f>
        <v>0.97656495433789958</v>
      </c>
      <c r="G78" s="92"/>
      <c r="H78" s="92"/>
      <c r="I78" s="92"/>
      <c r="J78" s="50">
        <f t="shared" si="1"/>
        <v>0.97656495433789958</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6.0788575342465752</v>
      </c>
      <c r="G80" s="70">
        <f>SUM(G81,G88,G92,G95,G98)</f>
        <v>0</v>
      </c>
      <c r="H80" s="70">
        <f>SUM(H81,H88,H92,H95,H98)</f>
        <v>4.9991196347031961</v>
      </c>
      <c r="I80" s="70">
        <f>SUM(I81,I88,I92,I95,I98)</f>
        <v>0.12871210045662101</v>
      </c>
      <c r="J80" s="52">
        <f>SUM(J81,J88,J92,J95,J98)</f>
        <v>0.95102579908675799</v>
      </c>
      <c r="K80" s="13"/>
    </row>
    <row r="81" spans="1:11" ht="24" customHeight="1">
      <c r="A81" s="5"/>
      <c r="B81" s="1"/>
      <c r="C81" s="12"/>
      <c r="D81" s="47" t="s">
        <v>34</v>
      </c>
      <c r="E81" s="48" t="s">
        <v>35</v>
      </c>
      <c r="F81" s="49">
        <f>SUM(G81:J81)</f>
        <v>2.6075074200913244</v>
      </c>
      <c r="G81" s="49">
        <f>SUM(G82:G87)</f>
        <v>0</v>
      </c>
      <c r="H81" s="49">
        <f>SUM(H82:H87)</f>
        <v>1.5277695205479453</v>
      </c>
      <c r="I81" s="49">
        <f>SUM(I82:I87)</f>
        <v>0.12871210045662101</v>
      </c>
      <c r="J81" s="52">
        <f>SUM(J82:J87)</f>
        <v>0.95102579908675799</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IF('[2]46 - передача'!$E$36="", "", '[2]46 - передача'!$E$36)</f>
        <v>ОАО "Кубаньэнергосбыт"</v>
      </c>
      <c r="F83" s="49">
        <f>SUM(G83:J83)</f>
        <v>1.0538965753424658</v>
      </c>
      <c r="G83" s="50">
        <f>G36/720</f>
        <v>0</v>
      </c>
      <c r="H83" s="50">
        <f>H36/8760</f>
        <v>0.21494703196347031</v>
      </c>
      <c r="I83" s="50">
        <f>I36/8760</f>
        <v>1.6621004566210046E-3</v>
      </c>
      <c r="J83" s="50">
        <f>J36/8760</f>
        <v>0.83728744292237445</v>
      </c>
      <c r="K83" s="58"/>
    </row>
    <row r="84" spans="1:11" s="59" customFormat="1" ht="15" customHeight="1">
      <c r="A84" s="53"/>
      <c r="B84" s="2"/>
      <c r="C84" s="90" t="s">
        <v>21</v>
      </c>
      <c r="D84" s="65" t="s">
        <v>39</v>
      </c>
      <c r="E84" s="91" t="str">
        <f>IF('[2]46 - передача'!$E$37="", "", '[2]46 - передача'!$E$37)</f>
        <v>ОАО "НЭСК"</v>
      </c>
      <c r="F84" s="49">
        <f>SUM(G84:J84)</f>
        <v>0.27321438356164385</v>
      </c>
      <c r="G84" s="50">
        <f>G37/720</f>
        <v>0</v>
      </c>
      <c r="H84" s="50">
        <f t="shared" ref="H84:J86" si="2">H37/8760</f>
        <v>3.2426027397260276E-2</v>
      </c>
      <c r="I84" s="50">
        <f t="shared" si="2"/>
        <v>0.12705</v>
      </c>
      <c r="J84" s="50">
        <f t="shared" si="2"/>
        <v>0.11373835616438356</v>
      </c>
      <c r="K84" s="58"/>
    </row>
    <row r="85" spans="1:11" s="59" customFormat="1" ht="15" customHeight="1">
      <c r="A85" s="53"/>
      <c r="B85" s="2"/>
      <c r="C85" s="90" t="s">
        <v>21</v>
      </c>
      <c r="D85" s="65" t="s">
        <v>41</v>
      </c>
      <c r="E85" s="91" t="str">
        <f>IF('[2]46 - передача'!$E$38="", "", '[2]46 - передача'!$E$38)</f>
        <v>ООО "Региональная энергосбытовая компания" (ОПП)</v>
      </c>
      <c r="F85" s="49">
        <f>SUM(G85:J85)</f>
        <v>0.51553242009132427</v>
      </c>
      <c r="G85" s="50">
        <f>G38/720</f>
        <v>0</v>
      </c>
      <c r="H85" s="50">
        <f t="shared" si="2"/>
        <v>0.51553242009132427</v>
      </c>
      <c r="I85" s="50">
        <f t="shared" si="2"/>
        <v>0</v>
      </c>
      <c r="J85" s="50">
        <f t="shared" si="2"/>
        <v>0</v>
      </c>
      <c r="K85" s="58"/>
    </row>
    <row r="86" spans="1:11" s="59" customFormat="1" ht="15" customHeight="1">
      <c r="A86" s="53"/>
      <c r="B86" s="2"/>
      <c r="C86" s="90" t="s">
        <v>21</v>
      </c>
      <c r="D86" s="65" t="s">
        <v>43</v>
      </c>
      <c r="E86" s="91" t="str">
        <f>IF('[2]46 - передача'!$E$39="", "", '[2]46 - передача'!$E$39)</f>
        <v>ЗАО "МАРЭМ+"</v>
      </c>
      <c r="F86" s="49">
        <f>SUM(G86:J86)</f>
        <v>0.76486404109589035</v>
      </c>
      <c r="G86" s="50">
        <f>G39/720</f>
        <v>0</v>
      </c>
      <c r="H86" s="50">
        <f t="shared" si="2"/>
        <v>0.76486404109589035</v>
      </c>
      <c r="I86" s="50">
        <f t="shared" si="2"/>
        <v>0</v>
      </c>
      <c r="J86" s="50">
        <f t="shared" si="2"/>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3.4713501141552507</v>
      </c>
      <c r="G88" s="49">
        <f>SUM(G89:G91)</f>
        <v>0</v>
      </c>
      <c r="H88" s="49">
        <f>SUM(H89:H91)</f>
        <v>3.4713501141552507</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IF('[2]46 - передача'!$E$43="", "", '[2]46 - передача'!$E$43)</f>
        <v>ОАО "НЭСК-электросети"</v>
      </c>
      <c r="F90" s="49">
        <f>SUM(G90:J90)</f>
        <v>3.4713501141552507</v>
      </c>
      <c r="G90" s="50">
        <f>G43/720</f>
        <v>0</v>
      </c>
      <c r="H90" s="50">
        <f>H43/8760</f>
        <v>3.4713501141552507</v>
      </c>
      <c r="I90" s="50">
        <f>I43/8760</f>
        <v>0</v>
      </c>
      <c r="J90" s="50">
        <f>J43/8760</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1.8886223744292239</v>
      </c>
      <c r="G101" s="70">
        <f>SUM(G76:J76)</f>
        <v>0</v>
      </c>
      <c r="H101" s="70">
        <f>SUM(G77:J77)</f>
        <v>0.9120574200913244</v>
      </c>
      <c r="I101" s="70">
        <f>SUM(G78:J78)</f>
        <v>0.97656495433789958</v>
      </c>
      <c r="J101" s="82"/>
      <c r="K101" s="13"/>
    </row>
    <row r="102" spans="1:11" ht="30" customHeight="1">
      <c r="A102" s="5"/>
      <c r="B102" s="1"/>
      <c r="C102" s="12"/>
      <c r="D102" s="47" t="s">
        <v>63</v>
      </c>
      <c r="E102" s="68" t="s">
        <v>64</v>
      </c>
      <c r="F102" s="49">
        <f t="shared" ref="F102:F110" si="3">SUM(G102:J102)</f>
        <v>0</v>
      </c>
      <c r="G102" s="50">
        <f>G55/720</f>
        <v>0</v>
      </c>
      <c r="H102" s="50">
        <f>H55/720</f>
        <v>0</v>
      </c>
      <c r="I102" s="50">
        <f>I55/720</f>
        <v>0</v>
      </c>
      <c r="J102" s="50">
        <f>J55/720</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0.32996621004566207</v>
      </c>
      <c r="G104" s="70">
        <f>SUM(G105:G106)</f>
        <v>0</v>
      </c>
      <c r="H104" s="70">
        <f>SUM(H105:H106)</f>
        <v>4.8091210045662101E-2</v>
      </c>
      <c r="I104" s="70">
        <f>SUM(I105:I106)</f>
        <v>0.25633584474885845</v>
      </c>
      <c r="J104" s="52">
        <f>SUM(J105:J106)</f>
        <v>2.5539155251141553E-2</v>
      </c>
      <c r="K104" s="13"/>
    </row>
    <row r="105" spans="1:11" ht="24" customHeight="1">
      <c r="A105" s="5"/>
      <c r="B105" s="1"/>
      <c r="C105" s="12"/>
      <c r="D105" s="47" t="s">
        <v>67</v>
      </c>
      <c r="E105" s="48" t="s">
        <v>68</v>
      </c>
      <c r="F105" s="49">
        <f t="shared" si="3"/>
        <v>0</v>
      </c>
      <c r="G105" s="50">
        <f t="shared" ref="G105:J106" si="4">G58/720</f>
        <v>0</v>
      </c>
      <c r="H105" s="50">
        <f t="shared" si="4"/>
        <v>0</v>
      </c>
      <c r="I105" s="50">
        <f t="shared" si="4"/>
        <v>0</v>
      </c>
      <c r="J105" s="50">
        <f t="shared" si="4"/>
        <v>0</v>
      </c>
      <c r="K105" s="13"/>
    </row>
    <row r="106" spans="1:11" ht="24" customHeight="1">
      <c r="A106" s="5"/>
      <c r="B106" s="1"/>
      <c r="C106" s="12"/>
      <c r="D106" s="47" t="s">
        <v>69</v>
      </c>
      <c r="E106" s="83" t="s">
        <v>70</v>
      </c>
      <c r="F106" s="49">
        <f t="shared" si="3"/>
        <v>0.32996621004566207</v>
      </c>
      <c r="G106" s="50">
        <f t="shared" si="4"/>
        <v>0</v>
      </c>
      <c r="H106" s="50">
        <f>H59/8760</f>
        <v>4.8091210045662101E-2</v>
      </c>
      <c r="I106" s="50">
        <f>I59/8760</f>
        <v>0.25633584474885845</v>
      </c>
      <c r="J106" s="50">
        <f>J59/8760</f>
        <v>2.5539155251141553E-2</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3"/>
        <v>0</v>
      </c>
      <c r="G108" s="50">
        <f t="shared" ref="G108:J109" si="5">G61/720</f>
        <v>0</v>
      </c>
      <c r="H108" s="50">
        <f t="shared" si="5"/>
        <v>0</v>
      </c>
      <c r="I108" s="50">
        <f t="shared" si="5"/>
        <v>0</v>
      </c>
      <c r="J108" s="50">
        <f t="shared" si="5"/>
        <v>0</v>
      </c>
      <c r="K108" s="13"/>
    </row>
    <row r="109" spans="1:11" ht="30" customHeight="1">
      <c r="A109" s="5"/>
      <c r="B109" s="1"/>
      <c r="C109" s="12"/>
      <c r="D109" s="47" t="s">
        <v>73</v>
      </c>
      <c r="E109" s="68" t="s">
        <v>74</v>
      </c>
      <c r="F109" s="49">
        <f t="shared" si="3"/>
        <v>0</v>
      </c>
      <c r="G109" s="50">
        <f t="shared" si="5"/>
        <v>0</v>
      </c>
      <c r="H109" s="50">
        <f t="shared" si="5"/>
        <v>0</v>
      </c>
      <c r="I109" s="50">
        <f t="shared" si="5"/>
        <v>0</v>
      </c>
      <c r="J109" s="50">
        <f t="shared" si="5"/>
        <v>0</v>
      </c>
      <c r="K109" s="13"/>
    </row>
    <row r="110" spans="1:11" ht="30" customHeight="1">
      <c r="A110" s="5"/>
      <c r="B110" s="1"/>
      <c r="C110" s="12"/>
      <c r="D110" s="84" t="s">
        <v>75</v>
      </c>
      <c r="E110" s="85" t="s">
        <v>76</v>
      </c>
      <c r="F110" s="86">
        <f t="shared" si="3"/>
        <v>9.5756735873919752E-16</v>
      </c>
      <c r="G110" s="87">
        <f>G65-G80-G101-G102-G104+G108-G109</f>
        <v>0</v>
      </c>
      <c r="H110" s="87">
        <f>H65+H75-H80-H101-H102-H104+H108-H109</f>
        <v>7.5633943552588789E-16</v>
      </c>
      <c r="I110" s="87">
        <f>I65+I75-I80-I101-I102-I104+I108-I109</f>
        <v>1.6653345369377348E-16</v>
      </c>
      <c r="J110" s="88">
        <f>J65+J75-J80-J102-J104+J108-J109</f>
        <v>3.4694469519536142E-17</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27403.604310480001</v>
      </c>
      <c r="G115" s="97">
        <f>SUM(G116,G119,G122)</f>
        <v>0</v>
      </c>
      <c r="H115" s="97">
        <f>SUM(H116,H119,H122)</f>
        <v>19795.690003519998</v>
      </c>
      <c r="I115" s="97">
        <f>SUM(I116,I119,I122)</f>
        <v>6505.8081690199997</v>
      </c>
      <c r="J115" s="98">
        <f>SUM(J116,J119,J122)</f>
        <v>1102.1061379400001</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27403.604310480001</v>
      </c>
      <c r="G122" s="70">
        <f>SUM(G123:G126)</f>
        <v>0</v>
      </c>
      <c r="H122" s="70">
        <f>SUM(H123:H126)</f>
        <v>19795.690003519998</v>
      </c>
      <c r="I122" s="70">
        <f>SUM(I123:I126)</f>
        <v>6505.8081690199997</v>
      </c>
      <c r="J122" s="52">
        <f>SUM(J123:J126)</f>
        <v>1102.1061379400001</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20359.057036799997</v>
      </c>
      <c r="G124" s="50"/>
      <c r="H124" s="50">
        <f>H113*92.60852*12</f>
        <v>14002.408223999999</v>
      </c>
      <c r="I124" s="50">
        <f>I113*92.60852*12</f>
        <v>6356.6488128000001</v>
      </c>
      <c r="J124" s="67"/>
      <c r="K124" s="58"/>
    </row>
    <row r="125" spans="1:11" s="59" customFormat="1" ht="15" customHeight="1">
      <c r="A125" s="53"/>
      <c r="B125" s="2"/>
      <c r="C125" s="64" t="s">
        <v>21</v>
      </c>
      <c r="D125" s="65" t="s">
        <v>88</v>
      </c>
      <c r="E125" s="66" t="s">
        <v>89</v>
      </c>
      <c r="F125" s="49">
        <f>SUM(G125:J125)</f>
        <v>7044.5472736799993</v>
      </c>
      <c r="G125" s="50"/>
      <c r="H125" s="50">
        <f>H33*0.13229</f>
        <v>5793.2817795199999</v>
      </c>
      <c r="I125" s="50">
        <f>I33*0.13229</f>
        <v>149.15935622000001</v>
      </c>
      <c r="J125" s="50">
        <f>J33*0.13229</f>
        <v>1102.1061379400001</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27895.8</v>
      </c>
      <c r="G132" s="44">
        <f>SUM(G133,G136,G139)</f>
        <v>0</v>
      </c>
      <c r="H132" s="44">
        <f>SUM(H133,H136,H139)</f>
        <v>27895.8</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27895.8</v>
      </c>
      <c r="G139" s="70">
        <f>SUM(G140:G142)</f>
        <v>0</v>
      </c>
      <c r="H139" s="70">
        <f>SUM(H140:H142)</f>
        <v>27895.8</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27895.8</v>
      </c>
      <c r="G141" s="50"/>
      <c r="H141" s="50">
        <v>27895.8</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L147"/>
  <sheetViews>
    <sheetView topLeftCell="C7" workbookViewId="0">
      <selection activeCell="H142" sqref="H142"/>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99</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4791.2569999999996</v>
      </c>
      <c r="G18" s="45">
        <f>SUM(G19,G20,G23,G27)</f>
        <v>0</v>
      </c>
      <c r="H18" s="45">
        <f>SUM(H19,H20,H23,H27)</f>
        <v>4300.4979999999996</v>
      </c>
      <c r="I18" s="45">
        <f>SUM(I19,I20,I23,I27)</f>
        <v>490.75900000000001</v>
      </c>
      <c r="J18" s="46">
        <f>SUM(J19,J20,J23,J27)</f>
        <v>0</v>
      </c>
      <c r="K18" s="13"/>
    </row>
    <row r="19" spans="1:11" ht="24" customHeight="1">
      <c r="A19" s="5"/>
      <c r="B19" s="1"/>
      <c r="C19" s="12"/>
      <c r="D19" s="47" t="s">
        <v>12</v>
      </c>
      <c r="E19" s="48" t="s">
        <v>13</v>
      </c>
      <c r="F19" s="49">
        <f>SUM(G19:J19)</f>
        <v>4300.4979999999996</v>
      </c>
      <c r="G19" s="50"/>
      <c r="H19" s="50">
        <f>4300498/1000</f>
        <v>4300.4979999999996</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490.75900000000001</v>
      </c>
      <c r="G23" s="49">
        <f>SUM(G24:G26)</f>
        <v>0</v>
      </c>
      <c r="H23" s="49">
        <f>SUM(H24:H26)</f>
        <v>0</v>
      </c>
      <c r="I23" s="49">
        <f>SUM(I24:I26)</f>
        <v>490.75900000000001</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490.75900000000001</v>
      </c>
      <c r="G25" s="50"/>
      <c r="H25" s="50"/>
      <c r="I25" s="50">
        <f>490759/1000</f>
        <v>490.75900000000001</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1240.3303799999999</v>
      </c>
      <c r="G28" s="69"/>
      <c r="H28" s="70">
        <f>H29</f>
        <v>0</v>
      </c>
      <c r="I28" s="70">
        <f>I29+I30</f>
        <v>466.26799999999997</v>
      </c>
      <c r="J28" s="52">
        <f>J29+J30+J31</f>
        <v>774.06237999999996</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466.26799999999997</v>
      </c>
      <c r="G30" s="69"/>
      <c r="H30" s="69"/>
      <c r="I30" s="50">
        <f>466268/1000</f>
        <v>466.26799999999997</v>
      </c>
      <c r="J30" s="51"/>
      <c r="K30" s="13"/>
    </row>
    <row r="31" spans="1:11" ht="24" customHeight="1">
      <c r="A31" s="5"/>
      <c r="B31" s="1"/>
      <c r="C31" s="12"/>
      <c r="D31" s="47" t="s">
        <v>31</v>
      </c>
      <c r="E31" s="48" t="s">
        <v>7</v>
      </c>
      <c r="F31" s="49">
        <f>SUM(J31)</f>
        <v>774.06237999999996</v>
      </c>
      <c r="G31" s="71"/>
      <c r="H31" s="71"/>
      <c r="I31" s="71"/>
      <c r="J31" s="72">
        <f>774062.38/1000</f>
        <v>774.06237999999996</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4575.6230000000005</v>
      </c>
      <c r="G33" s="70">
        <f>SUM(G34,G41,G45,G48,G51)</f>
        <v>0</v>
      </c>
      <c r="H33" s="70">
        <f>SUM(H34,H41,H45,H48,H51)</f>
        <v>3751.0830000000001</v>
      </c>
      <c r="I33" s="70">
        <f>SUM(I34,I41,I45,I48,I51)</f>
        <v>125.54300000000001</v>
      </c>
      <c r="J33" s="52">
        <f>SUM(J34,J41,J45,J48,J51)</f>
        <v>698.99699999999996</v>
      </c>
      <c r="K33" s="13"/>
    </row>
    <row r="34" spans="1:11" ht="24" customHeight="1">
      <c r="A34" s="5"/>
      <c r="B34" s="1"/>
      <c r="C34" s="12"/>
      <c r="D34" s="47" t="s">
        <v>34</v>
      </c>
      <c r="E34" s="48" t="s">
        <v>35</v>
      </c>
      <c r="F34" s="49">
        <f>SUM(G34:J34)</f>
        <v>1730.0839999999998</v>
      </c>
      <c r="G34" s="49">
        <f>SUM(G35:G40)</f>
        <v>0</v>
      </c>
      <c r="H34" s="49">
        <f>SUM(H35:H40)</f>
        <v>905.54399999999998</v>
      </c>
      <c r="I34" s="49">
        <f>SUM(I35:I40)</f>
        <v>125.54300000000001</v>
      </c>
      <c r="J34" s="52">
        <f>SUM(J35:J40)</f>
        <v>698.99699999999996</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640.03899999999999</v>
      </c>
      <c r="G36" s="50"/>
      <c r="H36" s="50">
        <f>23960/1000</f>
        <v>23.96</v>
      </c>
      <c r="I36" s="50">
        <f>2078/1000</f>
        <v>2.0779999999999998</v>
      </c>
      <c r="J36" s="67">
        <f>614001/1000</f>
        <v>614.00099999999998</v>
      </c>
      <c r="K36" s="58"/>
    </row>
    <row r="37" spans="1:11" s="59" customFormat="1" ht="15" customHeight="1">
      <c r="A37" s="53"/>
      <c r="B37" s="2"/>
      <c r="C37" s="64" t="s">
        <v>21</v>
      </c>
      <c r="D37" s="65" t="s">
        <v>39</v>
      </c>
      <c r="E37" s="66" t="s">
        <v>40</v>
      </c>
      <c r="F37" s="49">
        <f>SUM(G37:J37)</f>
        <v>234.69900000000001</v>
      </c>
      <c r="G37" s="50"/>
      <c r="H37" s="50">
        <f>26238/1000</f>
        <v>26.238</v>
      </c>
      <c r="I37" s="50">
        <f>123465/1000</f>
        <v>123.465</v>
      </c>
      <c r="J37" s="67">
        <f>84996/1000</f>
        <v>84.995999999999995</v>
      </c>
      <c r="K37" s="58"/>
    </row>
    <row r="38" spans="1:11" s="59" customFormat="1" ht="15" customHeight="1">
      <c r="A38" s="53"/>
      <c r="B38" s="2"/>
      <c r="C38" s="64" t="s">
        <v>21</v>
      </c>
      <c r="D38" s="65" t="s">
        <v>41</v>
      </c>
      <c r="E38" s="66" t="s">
        <v>42</v>
      </c>
      <c r="F38" s="49">
        <f>SUM(G38:J38)</f>
        <v>318.38900000000001</v>
      </c>
      <c r="G38" s="50"/>
      <c r="H38" s="50">
        <f>318389/1000</f>
        <v>318.38900000000001</v>
      </c>
      <c r="I38" s="50"/>
      <c r="J38" s="67"/>
      <c r="K38" s="58"/>
    </row>
    <row r="39" spans="1:11" s="59" customFormat="1" ht="15" customHeight="1">
      <c r="A39" s="53"/>
      <c r="B39" s="2"/>
      <c r="C39" s="64" t="s">
        <v>21</v>
      </c>
      <c r="D39" s="65" t="s">
        <v>43</v>
      </c>
      <c r="E39" s="66" t="s">
        <v>44</v>
      </c>
      <c r="F39" s="49">
        <f>SUM(G39:J39)</f>
        <v>536.95699999999999</v>
      </c>
      <c r="G39" s="50"/>
      <c r="H39" s="50">
        <f>536957/1000</f>
        <v>536.95699999999999</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2845.5390000000002</v>
      </c>
      <c r="G41" s="49">
        <f>SUM(G42:G44)</f>
        <v>0</v>
      </c>
      <c r="H41" s="49">
        <f>SUM(H42:H44)</f>
        <v>2845.5390000000002</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2845.5390000000002</v>
      </c>
      <c r="G43" s="50"/>
      <c r="H43" s="50">
        <f>2845539/1000</f>
        <v>2845.5390000000002</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1240.3303799999999</v>
      </c>
      <c r="G54" s="70">
        <f>SUM(G29:J29)</f>
        <v>0</v>
      </c>
      <c r="H54" s="70">
        <f>SUM(G30:J30)</f>
        <v>466.26799999999997</v>
      </c>
      <c r="I54" s="70">
        <f>SUM(G31:J31)</f>
        <v>774.06237999999996</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215.63400000000001</v>
      </c>
      <c r="G57" s="70">
        <f>SUM(G58:G59)</f>
        <v>0</v>
      </c>
      <c r="H57" s="70">
        <f>SUM(H58:H59)</f>
        <v>83.147000000000006</v>
      </c>
      <c r="I57" s="70">
        <f>SUM(I58:I59)</f>
        <v>57.421620000000004</v>
      </c>
      <c r="J57" s="52">
        <f>SUM(J58:J59)</f>
        <v>75.065380000000005</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215.63400000000001</v>
      </c>
      <c r="G59" s="50"/>
      <c r="H59" s="50">
        <f>83147/1000</f>
        <v>83.147000000000006</v>
      </c>
      <c r="I59" s="50">
        <f>57421.62/1000</f>
        <v>57.421620000000004</v>
      </c>
      <c r="J59" s="51">
        <f>75065.38/1000</f>
        <v>75.065380000000005</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-3.979039320256561E-13</v>
      </c>
      <c r="G63" s="87">
        <f>G18-G33-G54-G55-G57+G61-G62</f>
        <v>0</v>
      </c>
      <c r="H63" s="87">
        <f>H18+H28-H33-H54-H55-H57+H61-H62</f>
        <v>-4.6895820560166612E-13</v>
      </c>
      <c r="I63" s="87">
        <f>I18+I28-I33-I54-I55-I57+I61-I62</f>
        <v>7.1054273576010019E-14</v>
      </c>
      <c r="J63" s="88">
        <f>J18+J28-J33-J55-J57+J61-J62</f>
        <v>0</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7.1298467261904754</v>
      </c>
      <c r="G65" s="45">
        <f>SUM(G66,G67,G70,G74)</f>
        <v>0</v>
      </c>
      <c r="H65" s="45">
        <f>SUM(H66,H67,H70,H74)</f>
        <v>6.3995505952380949</v>
      </c>
      <c r="I65" s="45">
        <f>SUM(I66,I67,I70,I74)</f>
        <v>0.730296130952381</v>
      </c>
      <c r="J65" s="46">
        <f>SUM(J66,J67,J70,J74)</f>
        <v>0</v>
      </c>
      <c r="K65" s="13"/>
    </row>
    <row r="66" spans="1:11" ht="24" customHeight="1">
      <c r="A66" s="5"/>
      <c r="B66" s="1"/>
      <c r="C66" s="12"/>
      <c r="D66" s="47" t="s">
        <v>12</v>
      </c>
      <c r="E66" s="48" t="s">
        <v>78</v>
      </c>
      <c r="F66" s="49">
        <f>SUM(G66:J66)</f>
        <v>6.3995505952380949</v>
      </c>
      <c r="G66" s="50">
        <f>G19/672</f>
        <v>0</v>
      </c>
      <c r="H66" s="50">
        <f>H19/672</f>
        <v>6.3995505952380949</v>
      </c>
      <c r="I66" s="50">
        <f>I19/672</f>
        <v>0</v>
      </c>
      <c r="J66" s="50">
        <f>J19/672</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0.730296130952381</v>
      </c>
      <c r="G70" s="49">
        <f>SUM(G71:G73)</f>
        <v>0</v>
      </c>
      <c r="H70" s="49">
        <f>SUM(H71:H73)</f>
        <v>0</v>
      </c>
      <c r="I70" s="49">
        <f>SUM(I71:I73)</f>
        <v>0.730296130952381</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IF('[4]46 - передача'!$E$25="", "", '[4]46 - передача'!$E$25)</f>
        <v>Филиал КВЭП ЗАО "РАМО-М"</v>
      </c>
      <c r="F72" s="49">
        <f>SUM(G72:J72)</f>
        <v>0.730296130952381</v>
      </c>
      <c r="G72" s="50">
        <f>G25/672</f>
        <v>0</v>
      </c>
      <c r="H72" s="50">
        <f>H25/672</f>
        <v>0</v>
      </c>
      <c r="I72" s="50">
        <f>I25/672</f>
        <v>0.730296130952381</v>
      </c>
      <c r="J72" s="50">
        <f>J25/672</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G27/672</f>
        <v>0</v>
      </c>
      <c r="H74" s="50">
        <f>H27/672</f>
        <v>0</v>
      </c>
      <c r="I74" s="50">
        <f>I27/672</f>
        <v>0</v>
      </c>
      <c r="J74" s="50">
        <f>J27/672</f>
        <v>0</v>
      </c>
      <c r="K74" s="13"/>
    </row>
    <row r="75" spans="1:11" ht="30" customHeight="1">
      <c r="A75" s="5"/>
      <c r="B75" s="1"/>
      <c r="C75" s="12"/>
      <c r="D75" s="47" t="s">
        <v>27</v>
      </c>
      <c r="E75" s="68" t="s">
        <v>28</v>
      </c>
      <c r="F75" s="49">
        <f>SUM(H75:J75)</f>
        <v>1.845729732142857</v>
      </c>
      <c r="G75" s="92"/>
      <c r="H75" s="70">
        <f>H76</f>
        <v>0</v>
      </c>
      <c r="I75" s="70">
        <f>I76+I77</f>
        <v>0.69385119047619048</v>
      </c>
      <c r="J75" s="52">
        <f>J76+J77+J78</f>
        <v>1.1518785416666666</v>
      </c>
      <c r="K75" s="13"/>
    </row>
    <row r="76" spans="1:11" ht="24" customHeight="1">
      <c r="A76" s="5"/>
      <c r="B76" s="1"/>
      <c r="C76" s="12"/>
      <c r="D76" s="47" t="s">
        <v>29</v>
      </c>
      <c r="E76" s="48" t="s">
        <v>5</v>
      </c>
      <c r="F76" s="49">
        <f>SUM(H76:J76)</f>
        <v>0</v>
      </c>
      <c r="G76" s="92"/>
      <c r="H76" s="50">
        <f>H29/672</f>
        <v>0</v>
      </c>
      <c r="I76" s="50">
        <f>I29/672</f>
        <v>0</v>
      </c>
      <c r="J76" s="50">
        <f>J29/672</f>
        <v>0</v>
      </c>
      <c r="K76" s="13"/>
    </row>
    <row r="77" spans="1:11" ht="24" customHeight="1">
      <c r="A77" s="5"/>
      <c r="B77" s="1"/>
      <c r="C77" s="12"/>
      <c r="D77" s="47" t="s">
        <v>30</v>
      </c>
      <c r="E77" s="48" t="s">
        <v>6</v>
      </c>
      <c r="F77" s="49">
        <f>SUM(I77:J77)</f>
        <v>0.69385119047619048</v>
      </c>
      <c r="G77" s="92"/>
      <c r="H77" s="92"/>
      <c r="I77" s="50">
        <f>I30/672</f>
        <v>0.69385119047619048</v>
      </c>
      <c r="J77" s="50">
        <f>J30/672</f>
        <v>0</v>
      </c>
      <c r="K77" s="13"/>
    </row>
    <row r="78" spans="1:11" ht="24" customHeight="1">
      <c r="A78" s="5"/>
      <c r="B78" s="1"/>
      <c r="C78" s="12"/>
      <c r="D78" s="47" t="s">
        <v>31</v>
      </c>
      <c r="E78" s="48" t="s">
        <v>7</v>
      </c>
      <c r="F78" s="49">
        <f>SUM(J78)</f>
        <v>1.1518785416666666</v>
      </c>
      <c r="G78" s="92"/>
      <c r="H78" s="92"/>
      <c r="I78" s="92"/>
      <c r="J78" s="51">
        <f>J31/672</f>
        <v>1.1518785416666666</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6.8089627976190465</v>
      </c>
      <c r="G80" s="70">
        <f>SUM(G81,G88,G92,G95,G98)</f>
        <v>0</v>
      </c>
      <c r="H80" s="70">
        <f>SUM(H81,H88,H92,H95,H98)</f>
        <v>5.5819687499999997</v>
      </c>
      <c r="I80" s="70">
        <f>SUM(I81,I88,I92,I95,I98)</f>
        <v>0.18681994047619049</v>
      </c>
      <c r="J80" s="52">
        <f>SUM(J81,J88,J92,J95,J98)</f>
        <v>1.040174107142857</v>
      </c>
      <c r="K80" s="13"/>
    </row>
    <row r="81" spans="1:11" ht="24" customHeight="1">
      <c r="A81" s="5"/>
      <c r="B81" s="1"/>
      <c r="C81" s="12"/>
      <c r="D81" s="47" t="s">
        <v>34</v>
      </c>
      <c r="E81" s="48" t="s">
        <v>35</v>
      </c>
      <c r="F81" s="49">
        <f>SUM(G81:J81)</f>
        <v>2.5745297619047616</v>
      </c>
      <c r="G81" s="49">
        <f>SUM(G82:G87)</f>
        <v>0</v>
      </c>
      <c r="H81" s="49">
        <f>SUM(H82:H87)</f>
        <v>1.3475357142857143</v>
      </c>
      <c r="I81" s="49">
        <f>SUM(I82:I87)</f>
        <v>0.18681994047619049</v>
      </c>
      <c r="J81" s="52">
        <f>SUM(J82:J87)</f>
        <v>1.040174107142857</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IF('[4]46 - передача'!$E$36="", "", '[4]46 - передача'!$E$36)</f>
        <v>ОАО "Кубаньэнергосбыт"</v>
      </c>
      <c r="F83" s="49">
        <f>SUM(G83:J83)</f>
        <v>0.95243898809523797</v>
      </c>
      <c r="G83" s="50">
        <f t="shared" ref="G83:J86" si="1">G36/672</f>
        <v>0</v>
      </c>
      <c r="H83" s="50">
        <f t="shared" si="1"/>
        <v>3.5654761904761904E-2</v>
      </c>
      <c r="I83" s="50">
        <f t="shared" si="1"/>
        <v>3.0922619047619045E-3</v>
      </c>
      <c r="J83" s="50">
        <f t="shared" si="1"/>
        <v>0.9136919642857142</v>
      </c>
      <c r="K83" s="58"/>
    </row>
    <row r="84" spans="1:11" s="59" customFormat="1" ht="15" customHeight="1">
      <c r="A84" s="53"/>
      <c r="B84" s="2"/>
      <c r="C84" s="90" t="s">
        <v>21</v>
      </c>
      <c r="D84" s="65" t="s">
        <v>39</v>
      </c>
      <c r="E84" s="91" t="str">
        <f>IF('[4]46 - передача'!$E$37="", "", '[4]46 - передача'!$E$37)</f>
        <v>ОАО "НЭСК"</v>
      </c>
      <c r="F84" s="49">
        <f>SUM(G84:J84)</f>
        <v>0.34925446428571427</v>
      </c>
      <c r="G84" s="50">
        <f t="shared" si="1"/>
        <v>0</v>
      </c>
      <c r="H84" s="50">
        <f t="shared" si="1"/>
        <v>3.9044642857142854E-2</v>
      </c>
      <c r="I84" s="50">
        <f t="shared" si="1"/>
        <v>0.18372767857142858</v>
      </c>
      <c r="J84" s="50">
        <f t="shared" si="1"/>
        <v>0.12648214285714285</v>
      </c>
      <c r="K84" s="58"/>
    </row>
    <row r="85" spans="1:11" s="59" customFormat="1" ht="15" customHeight="1">
      <c r="A85" s="53"/>
      <c r="B85" s="2"/>
      <c r="C85" s="90" t="s">
        <v>21</v>
      </c>
      <c r="D85" s="65" t="s">
        <v>41</v>
      </c>
      <c r="E85" s="91" t="str">
        <f>IF('[4]46 - передача'!$E$38="", "", '[4]46 - передача'!$E$38)</f>
        <v>ООО "Региональная энергосбытовая компания" (ОПП)</v>
      </c>
      <c r="F85" s="49">
        <f>SUM(G85:J85)</f>
        <v>0.47379315476190476</v>
      </c>
      <c r="G85" s="50">
        <f t="shared" si="1"/>
        <v>0</v>
      </c>
      <c r="H85" s="50">
        <f t="shared" si="1"/>
        <v>0.47379315476190476</v>
      </c>
      <c r="I85" s="50">
        <f t="shared" si="1"/>
        <v>0</v>
      </c>
      <c r="J85" s="50">
        <f t="shared" si="1"/>
        <v>0</v>
      </c>
      <c r="K85" s="58"/>
    </row>
    <row r="86" spans="1:11" s="59" customFormat="1" ht="15" customHeight="1">
      <c r="A86" s="53"/>
      <c r="B86" s="2"/>
      <c r="C86" s="90" t="s">
        <v>21</v>
      </c>
      <c r="D86" s="65" t="s">
        <v>43</v>
      </c>
      <c r="E86" s="91" t="str">
        <f>IF('[4]46 - передача'!$E$39="", "", '[4]46 - передача'!$E$39)</f>
        <v>ЗАО "МАРЭМ+"</v>
      </c>
      <c r="F86" s="49">
        <f>SUM(G86:J86)</f>
        <v>0.79904315476190479</v>
      </c>
      <c r="G86" s="50">
        <f t="shared" si="1"/>
        <v>0</v>
      </c>
      <c r="H86" s="50">
        <f t="shared" si="1"/>
        <v>0.79904315476190479</v>
      </c>
      <c r="I86" s="50">
        <f t="shared" si="1"/>
        <v>0</v>
      </c>
      <c r="J86" s="50">
        <f t="shared" si="1"/>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4.2344330357142859</v>
      </c>
      <c r="G88" s="49">
        <f>SUM(G89:G91)</f>
        <v>0</v>
      </c>
      <c r="H88" s="49">
        <f>SUM(H89:H91)</f>
        <v>4.2344330357142859</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IF('[4]46 - передача'!$E$43="", "", '[4]46 - передача'!$E$43)</f>
        <v>ОАО "НЭСК-электросети"</v>
      </c>
      <c r="F90" s="49">
        <f>SUM(G90:J90)</f>
        <v>4.2344330357142859</v>
      </c>
      <c r="G90" s="50">
        <f>G43/672</f>
        <v>0</v>
      </c>
      <c r="H90" s="50">
        <f>H43/672</f>
        <v>4.2344330357142859</v>
      </c>
      <c r="I90" s="50">
        <f>I43/672</f>
        <v>0</v>
      </c>
      <c r="J90" s="50">
        <f>J43/672</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1.845729732142857</v>
      </c>
      <c r="G101" s="70">
        <f>SUM(G76:J76)</f>
        <v>0</v>
      </c>
      <c r="H101" s="70">
        <f>SUM(G77:J77)</f>
        <v>0.69385119047619048</v>
      </c>
      <c r="I101" s="70">
        <f>SUM(G78:J78)</f>
        <v>1.1518785416666666</v>
      </c>
      <c r="J101" s="82"/>
      <c r="K101" s="13"/>
    </row>
    <row r="102" spans="1:11" ht="30" customHeight="1">
      <c r="A102" s="5"/>
      <c r="B102" s="1"/>
      <c r="C102" s="12"/>
      <c r="D102" s="47" t="s">
        <v>63</v>
      </c>
      <c r="E102" s="68" t="s">
        <v>64</v>
      </c>
      <c r="F102" s="49">
        <f t="shared" ref="F102:F110" si="2">SUM(G102:J102)</f>
        <v>0</v>
      </c>
      <c r="G102" s="50">
        <f>G55/672</f>
        <v>0</v>
      </c>
      <c r="H102" s="50">
        <f>H55/672</f>
        <v>0</v>
      </c>
      <c r="I102" s="50">
        <f>I55/672</f>
        <v>0</v>
      </c>
      <c r="J102" s="50">
        <f>J55/672</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0.32088392857142861</v>
      </c>
      <c r="G104" s="70">
        <f>SUM(G105:G106)</f>
        <v>0</v>
      </c>
      <c r="H104" s="70">
        <f>SUM(H105:H106)</f>
        <v>0.12373065476190477</v>
      </c>
      <c r="I104" s="70">
        <f>SUM(I105:I106)</f>
        <v>8.5448839285714298E-2</v>
      </c>
      <c r="J104" s="52">
        <f>SUM(J105:J106)</f>
        <v>0.11170443452380953</v>
      </c>
      <c r="K104" s="13"/>
    </row>
    <row r="105" spans="1:11" ht="24" customHeight="1">
      <c r="A105" s="5"/>
      <c r="B105" s="1"/>
      <c r="C105" s="12"/>
      <c r="D105" s="47" t="s">
        <v>67</v>
      </c>
      <c r="E105" s="48" t="s">
        <v>68</v>
      </c>
      <c r="F105" s="49">
        <f t="shared" si="2"/>
        <v>0</v>
      </c>
      <c r="G105" s="50">
        <f t="shared" ref="G105:J106" si="3">G58/672</f>
        <v>0</v>
      </c>
      <c r="H105" s="50">
        <f t="shared" si="3"/>
        <v>0</v>
      </c>
      <c r="I105" s="50">
        <f t="shared" si="3"/>
        <v>0</v>
      </c>
      <c r="J105" s="50">
        <f t="shared" si="3"/>
        <v>0</v>
      </c>
      <c r="K105" s="13"/>
    </row>
    <row r="106" spans="1:11" ht="24" customHeight="1">
      <c r="A106" s="5"/>
      <c r="B106" s="1"/>
      <c r="C106" s="12"/>
      <c r="D106" s="47" t="s">
        <v>69</v>
      </c>
      <c r="E106" s="83" t="s">
        <v>70</v>
      </c>
      <c r="F106" s="49">
        <f t="shared" si="2"/>
        <v>0.32088392857142861</v>
      </c>
      <c r="G106" s="50">
        <f t="shared" si="3"/>
        <v>0</v>
      </c>
      <c r="H106" s="50">
        <f t="shared" si="3"/>
        <v>0.12373065476190477</v>
      </c>
      <c r="I106" s="50">
        <f t="shared" si="3"/>
        <v>8.5448839285714298E-2</v>
      </c>
      <c r="J106" s="50">
        <f t="shared" si="3"/>
        <v>0.11170443452380953</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2"/>
        <v>0</v>
      </c>
      <c r="G108" s="50">
        <f t="shared" ref="G108:J109" si="4">G61/672</f>
        <v>0</v>
      </c>
      <c r="H108" s="50">
        <f t="shared" si="4"/>
        <v>0</v>
      </c>
      <c r="I108" s="50">
        <f t="shared" si="4"/>
        <v>0</v>
      </c>
      <c r="J108" s="50">
        <f t="shared" si="4"/>
        <v>0</v>
      </c>
      <c r="K108" s="13"/>
    </row>
    <row r="109" spans="1:11" ht="30" customHeight="1">
      <c r="A109" s="5"/>
      <c r="B109" s="1"/>
      <c r="C109" s="12"/>
      <c r="D109" s="47" t="s">
        <v>73</v>
      </c>
      <c r="E109" s="68" t="s">
        <v>74</v>
      </c>
      <c r="F109" s="49">
        <f t="shared" si="2"/>
        <v>0</v>
      </c>
      <c r="G109" s="50">
        <f t="shared" si="4"/>
        <v>0</v>
      </c>
      <c r="H109" s="50">
        <f t="shared" si="4"/>
        <v>0</v>
      </c>
      <c r="I109" s="50">
        <f t="shared" si="4"/>
        <v>0</v>
      </c>
      <c r="J109" s="50">
        <f t="shared" si="4"/>
        <v>0</v>
      </c>
      <c r="K109" s="13"/>
    </row>
    <row r="110" spans="1:11" ht="30" customHeight="1">
      <c r="A110" s="5"/>
      <c r="B110" s="1"/>
      <c r="C110" s="12"/>
      <c r="D110" s="84" t="s">
        <v>75</v>
      </c>
      <c r="E110" s="85" t="s">
        <v>76</v>
      </c>
      <c r="F110" s="86">
        <f t="shared" si="2"/>
        <v>-4.163336342344337E-17</v>
      </c>
      <c r="G110" s="87">
        <f>G65-G80-G101-G102-G104+G108-G109</f>
        <v>0</v>
      </c>
      <c r="H110" s="87">
        <f>H65+H75-H80-H101-H102-H104+H108-H109</f>
        <v>-6.9388939039072284E-17</v>
      </c>
      <c r="I110" s="87">
        <f>I65+I75-I80-I101-I102-I104+I108-I109</f>
        <v>-6.9388939039072284E-17</v>
      </c>
      <c r="J110" s="88">
        <f>J65+J75-J80-J102-J104+J108-J109</f>
        <v>9.7144514654701197E-17</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2301.8972530699998</v>
      </c>
      <c r="G115" s="97">
        <f>SUM(G116,G119,G122)</f>
        <v>0</v>
      </c>
      <c r="H115" s="97">
        <f>SUM(H116,H119,H122)</f>
        <v>1663.09812207</v>
      </c>
      <c r="I115" s="97">
        <f>SUM(I116,I119,I122)</f>
        <v>546.32881786999997</v>
      </c>
      <c r="J115" s="98">
        <f>SUM(J116,J119,J122)</f>
        <v>92.470313129999994</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2301.8972530699998</v>
      </c>
      <c r="G122" s="70">
        <f>SUM(G123:G126)</f>
        <v>0</v>
      </c>
      <c r="H122" s="70">
        <f>SUM(H123:H126)</f>
        <v>1663.09812207</v>
      </c>
      <c r="I122" s="70">
        <f>SUM(I123:I126)</f>
        <v>546.32881786999997</v>
      </c>
      <c r="J122" s="52">
        <f>SUM(J123:J126)</f>
        <v>92.470313129999994</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605.30916666999997</v>
      </c>
      <c r="G125" s="50"/>
      <c r="H125" s="50">
        <f>H33*0.13229</f>
        <v>496.23077006999995</v>
      </c>
      <c r="I125" s="50">
        <f>I33*0.13229</f>
        <v>16.60808347</v>
      </c>
      <c r="J125" s="50">
        <f>J33*0.13229</f>
        <v>92.470313129999994</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5261.6864406779659</v>
      </c>
      <c r="G132" s="44">
        <f>SUM(G133,G136,G139)</f>
        <v>0</v>
      </c>
      <c r="H132" s="44">
        <f>SUM(H133,H136,H139)</f>
        <v>5261.6864406779659</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5261.6864406779659</v>
      </c>
      <c r="G139" s="70">
        <f>SUM(G140:G142)</f>
        <v>0</v>
      </c>
      <c r="H139" s="70">
        <f>SUM(H140:H142)</f>
        <v>5261.6864406779659</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5261.6864406779659</v>
      </c>
      <c r="G141" s="50"/>
      <c r="H141" s="50">
        <f>6208.79/1.18</f>
        <v>5261.6864406779659</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L147"/>
  <sheetViews>
    <sheetView topLeftCell="C7" workbookViewId="0">
      <selection activeCell="H142" sqref="H142"/>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101</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4249.5830000000005</v>
      </c>
      <c r="G18" s="45">
        <f>SUM(G19,G20,G23,G27)</f>
        <v>0</v>
      </c>
      <c r="H18" s="45">
        <f>SUM(H19,H20,H23,H27)</f>
        <v>3732.1370000000002</v>
      </c>
      <c r="I18" s="45">
        <f>SUM(I19,I20,I23,I27)</f>
        <v>517.44600000000003</v>
      </c>
      <c r="J18" s="46">
        <f>SUM(J19,J20,J23,J27)</f>
        <v>0</v>
      </c>
      <c r="K18" s="13"/>
    </row>
    <row r="19" spans="1:11" ht="24" customHeight="1">
      <c r="A19" s="5"/>
      <c r="B19" s="1"/>
      <c r="C19" s="12"/>
      <c r="D19" s="47" t="s">
        <v>12</v>
      </c>
      <c r="E19" s="48" t="s">
        <v>13</v>
      </c>
      <c r="F19" s="49">
        <f>SUM(G19:J19)</f>
        <v>3732.1370000000002</v>
      </c>
      <c r="G19" s="50"/>
      <c r="H19" s="50">
        <v>3732.1370000000002</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517.44600000000003</v>
      </c>
      <c r="G23" s="49">
        <f>SUM(G24:G26)</f>
        <v>0</v>
      </c>
      <c r="H23" s="49">
        <f>SUM(H24:H26)</f>
        <v>0</v>
      </c>
      <c r="I23" s="49">
        <f>SUM(I24:I26)</f>
        <v>517.44600000000003</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517.44600000000003</v>
      </c>
      <c r="G25" s="50"/>
      <c r="H25" s="50"/>
      <c r="I25" s="50">
        <v>517.44600000000003</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1180.396</v>
      </c>
      <c r="G28" s="69"/>
      <c r="H28" s="70">
        <f>H29</f>
        <v>0</v>
      </c>
      <c r="I28" s="70">
        <f>I29+I30</f>
        <v>443.04300000000001</v>
      </c>
      <c r="J28" s="52">
        <f>J29+J30+J31</f>
        <v>737.35299999999995</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443.04300000000001</v>
      </c>
      <c r="G30" s="69"/>
      <c r="H30" s="69"/>
      <c r="I30" s="50">
        <v>443.04300000000001</v>
      </c>
      <c r="J30" s="51"/>
      <c r="K30" s="13"/>
    </row>
    <row r="31" spans="1:11" ht="24" customHeight="1">
      <c r="A31" s="5"/>
      <c r="B31" s="1"/>
      <c r="C31" s="12"/>
      <c r="D31" s="47" t="s">
        <v>31</v>
      </c>
      <c r="E31" s="48" t="s">
        <v>7</v>
      </c>
      <c r="F31" s="49">
        <f>SUM(J31)</f>
        <v>737.35299999999995</v>
      </c>
      <c r="G31" s="71"/>
      <c r="H31" s="71"/>
      <c r="I31" s="71"/>
      <c r="J31" s="72">
        <v>737.35299999999995</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3979.5619999999999</v>
      </c>
      <c r="G33" s="70">
        <f>SUM(G34,G41,G45,G48,G51)</f>
        <v>0</v>
      </c>
      <c r="H33" s="70">
        <f>SUM(H34,H41,H45,H48,H51)</f>
        <v>3255.3339999999998</v>
      </c>
      <c r="I33" s="70">
        <f>SUM(I34,I41,I45,I48,I51)</f>
        <v>102.06100000000001</v>
      </c>
      <c r="J33" s="52">
        <f>SUM(J34,J41,J45,J48,J51)</f>
        <v>622.16700000000003</v>
      </c>
      <c r="K33" s="13"/>
    </row>
    <row r="34" spans="1:11" ht="24" customHeight="1">
      <c r="A34" s="5"/>
      <c r="B34" s="1"/>
      <c r="C34" s="12"/>
      <c r="D34" s="47" t="s">
        <v>34</v>
      </c>
      <c r="E34" s="48" t="s">
        <v>35</v>
      </c>
      <c r="F34" s="49">
        <f>SUM(G34:J34)</f>
        <v>1680.7489999999998</v>
      </c>
      <c r="G34" s="49">
        <f>SUM(G35:G40)</f>
        <v>0</v>
      </c>
      <c r="H34" s="49">
        <f>SUM(H35:H40)</f>
        <v>956.52099999999996</v>
      </c>
      <c r="I34" s="49">
        <f>SUM(I35:I40)</f>
        <v>102.06100000000001</v>
      </c>
      <c r="J34" s="52">
        <f>SUM(J35:J40)</f>
        <v>622.16700000000003</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561.447</v>
      </c>
      <c r="G36" s="50"/>
      <c r="H36" s="50">
        <v>17.501999999999999</v>
      </c>
      <c r="I36" s="50">
        <v>1.3819999999999999</v>
      </c>
      <c r="J36" s="67">
        <v>542.56299999999999</v>
      </c>
      <c r="K36" s="58"/>
    </row>
    <row r="37" spans="1:11" s="59" customFormat="1" ht="15" customHeight="1">
      <c r="A37" s="53"/>
      <c r="B37" s="2"/>
      <c r="C37" s="64" t="s">
        <v>21</v>
      </c>
      <c r="D37" s="65" t="s">
        <v>39</v>
      </c>
      <c r="E37" s="66" t="s">
        <v>40</v>
      </c>
      <c r="F37" s="49">
        <f>SUM(G37:J37)</f>
        <v>206.517</v>
      </c>
      <c r="G37" s="50"/>
      <c r="H37" s="50">
        <v>26.234000000000002</v>
      </c>
      <c r="I37" s="50">
        <v>100.679</v>
      </c>
      <c r="J37" s="67">
        <v>79.603999999999999</v>
      </c>
      <c r="K37" s="58"/>
    </row>
    <row r="38" spans="1:11" s="59" customFormat="1" ht="15" customHeight="1">
      <c r="A38" s="53"/>
      <c r="B38" s="2"/>
      <c r="C38" s="64" t="s">
        <v>21</v>
      </c>
      <c r="D38" s="65" t="s">
        <v>41</v>
      </c>
      <c r="E38" s="66" t="s">
        <v>42</v>
      </c>
      <c r="F38" s="49">
        <f>SUM(G38:J38)</f>
        <v>346.83</v>
      </c>
      <c r="G38" s="50"/>
      <c r="H38" s="50">
        <v>346.83</v>
      </c>
      <c r="I38" s="50"/>
      <c r="J38" s="67"/>
      <c r="K38" s="58"/>
    </row>
    <row r="39" spans="1:11" s="59" customFormat="1" ht="15" customHeight="1">
      <c r="A39" s="53"/>
      <c r="B39" s="2"/>
      <c r="C39" s="64" t="s">
        <v>21</v>
      </c>
      <c r="D39" s="65" t="s">
        <v>43</v>
      </c>
      <c r="E39" s="66" t="s">
        <v>44</v>
      </c>
      <c r="F39" s="49">
        <f>SUM(G39:J39)</f>
        <v>565.95500000000004</v>
      </c>
      <c r="G39" s="50"/>
      <c r="H39" s="50">
        <v>565.95500000000004</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2298.8130000000001</v>
      </c>
      <c r="G41" s="49">
        <f>SUM(G42:G44)</f>
        <v>0</v>
      </c>
      <c r="H41" s="49">
        <f>SUM(H42:H44)</f>
        <v>2298.8130000000001</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2298.8130000000001</v>
      </c>
      <c r="G43" s="50"/>
      <c r="H43" s="50">
        <v>2298.8130000000001</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1180.396</v>
      </c>
      <c r="G54" s="70">
        <f>SUM(G29:J29)</f>
        <v>0</v>
      </c>
      <c r="H54" s="70">
        <f>SUM(G30:J30)</f>
        <v>443.04300000000001</v>
      </c>
      <c r="I54" s="70">
        <f>SUM(G31:J31)</f>
        <v>737.35299999999995</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270.02100000000002</v>
      </c>
      <c r="G57" s="70">
        <f>SUM(G58:G59)</f>
        <v>0</v>
      </c>
      <c r="H57" s="70">
        <f>SUM(H58:H59)</f>
        <v>33.76</v>
      </c>
      <c r="I57" s="70">
        <f>SUM(I58:I59)</f>
        <v>121.075</v>
      </c>
      <c r="J57" s="52">
        <f>SUM(J58:J59)</f>
        <v>115.18600000000001</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270.02100000000002</v>
      </c>
      <c r="G59" s="50"/>
      <c r="H59" s="50">
        <v>33.76</v>
      </c>
      <c r="I59" s="50">
        <v>121.075</v>
      </c>
      <c r="J59" s="51">
        <v>115.18600000000001</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2.9132252166164108E-13</v>
      </c>
      <c r="G63" s="87">
        <f>G18-G33-G54-G55-G57+G61-G62</f>
        <v>0</v>
      </c>
      <c r="H63" s="87">
        <f>H18+H28-H33-H54-H55-H57+H61-H62</f>
        <v>3.3395508580724709E-13</v>
      </c>
      <c r="I63" s="87">
        <f>I18+I28-I33-I54-I55-I57+I61-I62</f>
        <v>4.2632564145606011E-14</v>
      </c>
      <c r="J63" s="88">
        <f>J18+J28-J33-J55-J57+J61-J62</f>
        <v>-8.5265128291212022E-14</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5.7118051075268825</v>
      </c>
      <c r="G65" s="45">
        <f>SUM(G66,G67,G70,G74)</f>
        <v>0</v>
      </c>
      <c r="H65" s="45">
        <f>SUM(H66,H67,H70,H74)</f>
        <v>5.0163131720430112</v>
      </c>
      <c r="I65" s="45">
        <f>SUM(I66,I67,I70,I74)</f>
        <v>0.695491935483871</v>
      </c>
      <c r="J65" s="46">
        <f>SUM(J66,J67,J70,J74)</f>
        <v>0</v>
      </c>
      <c r="K65" s="13"/>
    </row>
    <row r="66" spans="1:11" ht="24" customHeight="1">
      <c r="A66" s="5"/>
      <c r="B66" s="1"/>
      <c r="C66" s="12"/>
      <c r="D66" s="47" t="s">
        <v>12</v>
      </c>
      <c r="E66" s="48" t="s">
        <v>78</v>
      </c>
      <c r="F66" s="49">
        <f>SUM(G66:J66)</f>
        <v>5.0163131720430112</v>
      </c>
      <c r="G66" s="50">
        <f>G19/744</f>
        <v>0</v>
      </c>
      <c r="H66" s="50">
        <f>H19/744</f>
        <v>5.0163131720430112</v>
      </c>
      <c r="I66" s="50">
        <f>I19/744</f>
        <v>0</v>
      </c>
      <c r="J66" s="50">
        <f>J19/744</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0.695491935483871</v>
      </c>
      <c r="G70" s="49">
        <f>SUM(G71:G73)</f>
        <v>0</v>
      </c>
      <c r="H70" s="49">
        <f>SUM(H71:H73)</f>
        <v>0</v>
      </c>
      <c r="I70" s="49">
        <f>SUM(I71:I73)</f>
        <v>0.695491935483871</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IF('[5]46 - передача'!$E$25="", "", '[5]46 - передача'!$E$25)</f>
        <v>Филиал КВЭП ЗАО "РАМО-М"</v>
      </c>
      <c r="F72" s="49">
        <f>SUM(G72:J72)</f>
        <v>0.695491935483871</v>
      </c>
      <c r="G72" s="50">
        <f>G25/744</f>
        <v>0</v>
      </c>
      <c r="H72" s="50">
        <f>H25/744</f>
        <v>0</v>
      </c>
      <c r="I72" s="50">
        <f>I25/744</f>
        <v>0.695491935483871</v>
      </c>
      <c r="J72" s="50">
        <f>J25/744</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G27/744</f>
        <v>0</v>
      </c>
      <c r="H74" s="50">
        <f>H27/744</f>
        <v>0</v>
      </c>
      <c r="I74" s="50">
        <f>I27/744</f>
        <v>0</v>
      </c>
      <c r="J74" s="50">
        <f>J27/744</f>
        <v>0</v>
      </c>
      <c r="K74" s="13"/>
    </row>
    <row r="75" spans="1:11" ht="30" customHeight="1">
      <c r="A75" s="5"/>
      <c r="B75" s="1"/>
      <c r="C75" s="12"/>
      <c r="D75" s="47" t="s">
        <v>27</v>
      </c>
      <c r="E75" s="68" t="s">
        <v>28</v>
      </c>
      <c r="F75" s="49">
        <f>SUM(H75:J75)</f>
        <v>1.5865537634408602</v>
      </c>
      <c r="G75" s="92"/>
      <c r="H75" s="70">
        <f>H76</f>
        <v>0</v>
      </c>
      <c r="I75" s="70">
        <f>I76+I77</f>
        <v>0.59548790322580647</v>
      </c>
      <c r="J75" s="52">
        <f>J76+J77+J78</f>
        <v>0.99106586021505372</v>
      </c>
      <c r="K75" s="13"/>
    </row>
    <row r="76" spans="1:11" ht="24" customHeight="1">
      <c r="A76" s="5"/>
      <c r="B76" s="1"/>
      <c r="C76" s="12"/>
      <c r="D76" s="47" t="s">
        <v>29</v>
      </c>
      <c r="E76" s="48" t="s">
        <v>5</v>
      </c>
      <c r="F76" s="49">
        <f>SUM(H76:J76)</f>
        <v>0</v>
      </c>
      <c r="G76" s="92"/>
      <c r="H76" s="50">
        <f>H29/744</f>
        <v>0</v>
      </c>
      <c r="I76" s="50">
        <f t="shared" ref="I76:J78" si="1">I29/744</f>
        <v>0</v>
      </c>
      <c r="J76" s="50">
        <f t="shared" si="1"/>
        <v>0</v>
      </c>
      <c r="K76" s="13"/>
    </row>
    <row r="77" spans="1:11" ht="24" customHeight="1">
      <c r="A77" s="5"/>
      <c r="B77" s="1"/>
      <c r="C77" s="12"/>
      <c r="D77" s="47" t="s">
        <v>30</v>
      </c>
      <c r="E77" s="48" t="s">
        <v>6</v>
      </c>
      <c r="F77" s="49">
        <f>SUM(I77:J77)</f>
        <v>0.59548790322580647</v>
      </c>
      <c r="G77" s="92"/>
      <c r="H77" s="92"/>
      <c r="I77" s="50">
        <f t="shared" si="1"/>
        <v>0.59548790322580647</v>
      </c>
      <c r="J77" s="50">
        <f t="shared" si="1"/>
        <v>0</v>
      </c>
      <c r="K77" s="13"/>
    </row>
    <row r="78" spans="1:11" ht="24" customHeight="1">
      <c r="A78" s="5"/>
      <c r="B78" s="1"/>
      <c r="C78" s="12"/>
      <c r="D78" s="47" t="s">
        <v>31</v>
      </c>
      <c r="E78" s="48" t="s">
        <v>7</v>
      </c>
      <c r="F78" s="49">
        <f>SUM(J78)</f>
        <v>0.99106586021505372</v>
      </c>
      <c r="G78" s="92"/>
      <c r="H78" s="92"/>
      <c r="I78" s="92"/>
      <c r="J78" s="50">
        <f t="shared" si="1"/>
        <v>0.99106586021505372</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5.3488736559139785</v>
      </c>
      <c r="G80" s="70">
        <f>SUM(G81,G88,G92,G95,G98)</f>
        <v>0</v>
      </c>
      <c r="H80" s="70">
        <f>SUM(H81,H88,H92,H95,H98)</f>
        <v>4.3754489247311827</v>
      </c>
      <c r="I80" s="70">
        <f>SUM(I81,I88,I92,I95,I98)</f>
        <v>0.13717876344086022</v>
      </c>
      <c r="J80" s="52">
        <f>SUM(J81,J88,J92,J95,J98)</f>
        <v>0.83624596774193538</v>
      </c>
      <c r="K80" s="13"/>
    </row>
    <row r="81" spans="1:11" ht="24" customHeight="1">
      <c r="A81" s="5"/>
      <c r="B81" s="1"/>
      <c r="C81" s="12"/>
      <c r="D81" s="47" t="s">
        <v>34</v>
      </c>
      <c r="E81" s="48" t="s">
        <v>35</v>
      </c>
      <c r="F81" s="49">
        <f>SUM(G81:J81)</f>
        <v>2.2590712365591399</v>
      </c>
      <c r="G81" s="49">
        <f>SUM(G82:G87)</f>
        <v>0</v>
      </c>
      <c r="H81" s="49">
        <f>SUM(H82:H87)</f>
        <v>1.2856465053763442</v>
      </c>
      <c r="I81" s="49">
        <f>SUM(I82:I87)</f>
        <v>0.13717876344086022</v>
      </c>
      <c r="J81" s="52">
        <f>SUM(J82:J87)</f>
        <v>0.83624596774193538</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IF('[5]46 - передача'!$E$36="", "", '[5]46 - передача'!$E$36)</f>
        <v>ОАО "Кубаньэнергосбыт"</v>
      </c>
      <c r="F83" s="49">
        <f>SUM(G83:J83)</f>
        <v>0.75463306451612899</v>
      </c>
      <c r="G83" s="50">
        <f t="shared" ref="G83:J86" si="2">G36/744</f>
        <v>0</v>
      </c>
      <c r="H83" s="50">
        <f t="shared" si="2"/>
        <v>2.3524193548387095E-2</v>
      </c>
      <c r="I83" s="50">
        <f t="shared" si="2"/>
        <v>1.8575268817204299E-3</v>
      </c>
      <c r="J83" s="50">
        <f t="shared" si="2"/>
        <v>0.72925134408602144</v>
      </c>
      <c r="K83" s="58"/>
    </row>
    <row r="84" spans="1:11" s="59" customFormat="1" ht="15" customHeight="1">
      <c r="A84" s="53"/>
      <c r="B84" s="2"/>
      <c r="C84" s="90" t="s">
        <v>21</v>
      </c>
      <c r="D84" s="65" t="s">
        <v>39</v>
      </c>
      <c r="E84" s="91" t="str">
        <f>IF('[5]46 - передача'!$E$37="", "", '[5]46 - передача'!$E$37)</f>
        <v>ОАО "НЭСК"</v>
      </c>
      <c r="F84" s="49">
        <f>SUM(G84:J84)</f>
        <v>0.27757661290322583</v>
      </c>
      <c r="G84" s="50">
        <f t="shared" si="2"/>
        <v>0</v>
      </c>
      <c r="H84" s="50">
        <f t="shared" si="2"/>
        <v>3.5260752688172046E-2</v>
      </c>
      <c r="I84" s="50">
        <f t="shared" si="2"/>
        <v>0.1353212365591398</v>
      </c>
      <c r="J84" s="50">
        <f t="shared" si="2"/>
        <v>0.10699462365591397</v>
      </c>
      <c r="K84" s="58"/>
    </row>
    <row r="85" spans="1:11" s="59" customFormat="1" ht="15" customHeight="1">
      <c r="A85" s="53"/>
      <c r="B85" s="2"/>
      <c r="C85" s="90" t="s">
        <v>21</v>
      </c>
      <c r="D85" s="65" t="s">
        <v>41</v>
      </c>
      <c r="E85" s="91" t="str">
        <f>IF('[5]46 - передача'!$E$38="", "", '[5]46 - передача'!$E$38)</f>
        <v>ООО "Региональная энергосбытовая компания" (ОПП)</v>
      </c>
      <c r="F85" s="49">
        <f>SUM(G85:J85)</f>
        <v>0.46616935483870964</v>
      </c>
      <c r="G85" s="50">
        <f t="shared" si="2"/>
        <v>0</v>
      </c>
      <c r="H85" s="50">
        <f t="shared" si="2"/>
        <v>0.46616935483870964</v>
      </c>
      <c r="I85" s="50">
        <f t="shared" si="2"/>
        <v>0</v>
      </c>
      <c r="J85" s="50">
        <f t="shared" si="2"/>
        <v>0</v>
      </c>
      <c r="K85" s="58"/>
    </row>
    <row r="86" spans="1:11" s="59" customFormat="1" ht="15" customHeight="1">
      <c r="A86" s="53"/>
      <c r="B86" s="2"/>
      <c r="C86" s="90" t="s">
        <v>21</v>
      </c>
      <c r="D86" s="65" t="s">
        <v>43</v>
      </c>
      <c r="E86" s="91" t="str">
        <f>IF('[5]46 - передача'!$E$39="", "", '[5]46 - передача'!$E$39)</f>
        <v>ЗАО "МАРЭМ+"</v>
      </c>
      <c r="F86" s="49">
        <f>SUM(G86:J86)</f>
        <v>0.76069220430107531</v>
      </c>
      <c r="G86" s="50">
        <f t="shared" si="2"/>
        <v>0</v>
      </c>
      <c r="H86" s="50">
        <f t="shared" si="2"/>
        <v>0.76069220430107531</v>
      </c>
      <c r="I86" s="50">
        <f t="shared" si="2"/>
        <v>0</v>
      </c>
      <c r="J86" s="50">
        <f t="shared" si="2"/>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3.089802419354839</v>
      </c>
      <c r="G88" s="49">
        <f>SUM(G89:G91)</f>
        <v>0</v>
      </c>
      <c r="H88" s="49">
        <f>SUM(H89:H91)</f>
        <v>3.089802419354839</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IF('[5]46 - передача'!$E$43="", "", '[5]46 - передача'!$E$43)</f>
        <v>ОАО "НЭСК-электросети"</v>
      </c>
      <c r="F90" s="49">
        <f>SUM(G90:J90)</f>
        <v>3.089802419354839</v>
      </c>
      <c r="G90" s="50">
        <f>G43/744</f>
        <v>0</v>
      </c>
      <c r="H90" s="50">
        <f>H43/744</f>
        <v>3.089802419354839</v>
      </c>
      <c r="I90" s="50">
        <f>I43/744</f>
        <v>0</v>
      </c>
      <c r="J90" s="50">
        <f>J43/744</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1.5865537634408602</v>
      </c>
      <c r="G101" s="70">
        <f>SUM(G76:J76)</f>
        <v>0</v>
      </c>
      <c r="H101" s="70">
        <f>SUM(G77:J77)</f>
        <v>0.59548790322580647</v>
      </c>
      <c r="I101" s="70">
        <f>SUM(G78:J78)</f>
        <v>0.99106586021505372</v>
      </c>
      <c r="J101" s="82"/>
      <c r="K101" s="13"/>
    </row>
    <row r="102" spans="1:11" ht="30" customHeight="1">
      <c r="A102" s="5"/>
      <c r="B102" s="1"/>
      <c r="C102" s="12"/>
      <c r="D102" s="47" t="s">
        <v>63</v>
      </c>
      <c r="E102" s="68" t="s">
        <v>64</v>
      </c>
      <c r="F102" s="49">
        <f t="shared" ref="F102:F110" si="3">SUM(G102:J102)</f>
        <v>0</v>
      </c>
      <c r="G102" s="50">
        <f>G55/744</f>
        <v>0</v>
      </c>
      <c r="H102" s="50">
        <f>H55/744</f>
        <v>0</v>
      </c>
      <c r="I102" s="50">
        <f>I55/744</f>
        <v>0</v>
      </c>
      <c r="J102" s="50">
        <f>J55/744</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0.36293145161290324</v>
      </c>
      <c r="G104" s="70">
        <f>SUM(G105:G106)</f>
        <v>0</v>
      </c>
      <c r="H104" s="70">
        <f>SUM(H105:H106)</f>
        <v>4.5376344086021501E-2</v>
      </c>
      <c r="I104" s="70">
        <f>SUM(I105:I106)</f>
        <v>0.16273521505376345</v>
      </c>
      <c r="J104" s="52">
        <f>SUM(J105:J106)</f>
        <v>0.15481989247311828</v>
      </c>
      <c r="K104" s="13"/>
    </row>
    <row r="105" spans="1:11" ht="24" customHeight="1">
      <c r="A105" s="5"/>
      <c r="B105" s="1"/>
      <c r="C105" s="12"/>
      <c r="D105" s="47" t="s">
        <v>67</v>
      </c>
      <c r="E105" s="48" t="s">
        <v>68</v>
      </c>
      <c r="F105" s="49">
        <f t="shared" si="3"/>
        <v>0</v>
      </c>
      <c r="G105" s="50">
        <f>G58/744</f>
        <v>0</v>
      </c>
      <c r="H105" s="50">
        <f t="shared" ref="H105:J106" si="4">H58/744</f>
        <v>0</v>
      </c>
      <c r="I105" s="50">
        <f t="shared" si="4"/>
        <v>0</v>
      </c>
      <c r="J105" s="50">
        <f t="shared" si="4"/>
        <v>0</v>
      </c>
      <c r="K105" s="13"/>
    </row>
    <row r="106" spans="1:11" ht="24" customHeight="1">
      <c r="A106" s="5"/>
      <c r="B106" s="1"/>
      <c r="C106" s="12"/>
      <c r="D106" s="47" t="s">
        <v>69</v>
      </c>
      <c r="E106" s="83" t="s">
        <v>70</v>
      </c>
      <c r="F106" s="49">
        <f t="shared" si="3"/>
        <v>0.36293145161290324</v>
      </c>
      <c r="G106" s="50">
        <f>G59/744</f>
        <v>0</v>
      </c>
      <c r="H106" s="50">
        <f t="shared" si="4"/>
        <v>4.5376344086021501E-2</v>
      </c>
      <c r="I106" s="50">
        <f t="shared" si="4"/>
        <v>0.16273521505376345</v>
      </c>
      <c r="J106" s="50">
        <f t="shared" si="4"/>
        <v>0.15481989247311828</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3"/>
        <v>0</v>
      </c>
      <c r="G108" s="50">
        <f t="shared" ref="G108:J109" si="5">G61/720</f>
        <v>0</v>
      </c>
      <c r="H108" s="50">
        <f t="shared" si="5"/>
        <v>0</v>
      </c>
      <c r="I108" s="50">
        <f t="shared" si="5"/>
        <v>0</v>
      </c>
      <c r="J108" s="50">
        <f t="shared" si="5"/>
        <v>0</v>
      </c>
      <c r="K108" s="13"/>
    </row>
    <row r="109" spans="1:11" ht="30" customHeight="1">
      <c r="A109" s="5"/>
      <c r="B109" s="1"/>
      <c r="C109" s="12"/>
      <c r="D109" s="47" t="s">
        <v>73</v>
      </c>
      <c r="E109" s="68" t="s">
        <v>74</v>
      </c>
      <c r="F109" s="49">
        <f t="shared" si="3"/>
        <v>0</v>
      </c>
      <c r="G109" s="50">
        <f t="shared" si="5"/>
        <v>0</v>
      </c>
      <c r="H109" s="50">
        <f t="shared" si="5"/>
        <v>0</v>
      </c>
      <c r="I109" s="50">
        <f t="shared" si="5"/>
        <v>0</v>
      </c>
      <c r="J109" s="50">
        <f t="shared" si="5"/>
        <v>0</v>
      </c>
      <c r="K109" s="13"/>
    </row>
    <row r="110" spans="1:11" ht="30" customHeight="1">
      <c r="A110" s="5"/>
      <c r="B110" s="1"/>
      <c r="C110" s="12"/>
      <c r="D110" s="84" t="s">
        <v>75</v>
      </c>
      <c r="E110" s="85" t="s">
        <v>76</v>
      </c>
      <c r="F110" s="86">
        <f t="shared" si="3"/>
        <v>3.9551695252271202E-16</v>
      </c>
      <c r="G110" s="87">
        <f>G65-G80-G101-G102-G104+G108-G109</f>
        <v>0</v>
      </c>
      <c r="H110" s="87">
        <f>H65+H75-H80-H101-H102-H104+H108-H109</f>
        <v>4.7878367936959876E-16</v>
      </c>
      <c r="I110" s="87">
        <f>I65+I75-I80-I101-I102-I104+I108-I109</f>
        <v>-1.3877787807814457E-16</v>
      </c>
      <c r="J110" s="88">
        <f>J65+J75-J80-J102-J104+J108-J109</f>
        <v>5.5511151231257827E-17</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2223.0443433800001</v>
      </c>
      <c r="G115" s="97">
        <f>SUM(G116,G119,G122)</f>
        <v>0</v>
      </c>
      <c r="H115" s="97">
        <f>SUM(H116,H119,H122)</f>
        <v>1597.51548686</v>
      </c>
      <c r="I115" s="97">
        <f>SUM(I116,I119,I122)</f>
        <v>543.22238408999999</v>
      </c>
      <c r="J115" s="98">
        <f>SUM(J116,J119,J122)</f>
        <v>82.306472429999999</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2223.0443433800001</v>
      </c>
      <c r="G122" s="70">
        <f>SUM(G123:G126)</f>
        <v>0</v>
      </c>
      <c r="H122" s="70">
        <f>SUM(H123:H126)</f>
        <v>1597.51548686</v>
      </c>
      <c r="I122" s="70">
        <f>SUM(I123:I126)</f>
        <v>543.22238408999999</v>
      </c>
      <c r="J122" s="52">
        <f>SUM(J123:J126)</f>
        <v>82.306472429999999</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526.45625698000003</v>
      </c>
      <c r="G125" s="50"/>
      <c r="H125" s="50">
        <f>H33*0.13229</f>
        <v>430.64813485999997</v>
      </c>
      <c r="I125" s="50">
        <f>I33*0.13229</f>
        <v>13.501649690000001</v>
      </c>
      <c r="J125" s="50">
        <f>J33*0.13229</f>
        <v>82.306472429999999</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2494.3474576271187</v>
      </c>
      <c r="G132" s="44">
        <f>SUM(G133,G136,G139)</f>
        <v>0</v>
      </c>
      <c r="H132" s="44">
        <f>SUM(H133,H136,H139)</f>
        <v>2494.3474576271187</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2494.3474576271187</v>
      </c>
      <c r="G139" s="70">
        <f>SUM(G140:G142)</f>
        <v>0</v>
      </c>
      <c r="H139" s="70">
        <f>SUM(H140:H142)</f>
        <v>2494.3474576271187</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2494.3474576271187</v>
      </c>
      <c r="G141" s="50"/>
      <c r="H141" s="50">
        <f>2943.33/1.18</f>
        <v>2494.3474576271187</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pageSetup paperSize="9" orientation="portrait" horizontalDpi="180" verticalDpi="180" r:id="rId1"/>
</worksheet>
</file>

<file path=xl/worksheets/sheet4.xml><?xml version="1.0" encoding="utf-8"?>
<worksheet xmlns="http://schemas.openxmlformats.org/spreadsheetml/2006/main" xmlns:r="http://schemas.openxmlformats.org/officeDocument/2006/relationships">
  <dimension ref="A1:L147"/>
  <sheetViews>
    <sheetView topLeftCell="C7" workbookViewId="0">
      <selection activeCell="H142" sqref="H142"/>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102</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4024.848</v>
      </c>
      <c r="G18" s="45">
        <f>SUM(G19,G20,G23,G27)</f>
        <v>0</v>
      </c>
      <c r="H18" s="45">
        <f>SUM(H19,H20,H23,H27)</f>
        <v>3556.8420000000001</v>
      </c>
      <c r="I18" s="45">
        <f>SUM(I19,I20,I23,I27)</f>
        <v>468.00599999999997</v>
      </c>
      <c r="J18" s="46">
        <f>SUM(J19,J20,J23,J27)</f>
        <v>0</v>
      </c>
      <c r="K18" s="13"/>
    </row>
    <row r="19" spans="1:11" ht="24" customHeight="1">
      <c r="A19" s="5"/>
      <c r="B19" s="1"/>
      <c r="C19" s="12"/>
      <c r="D19" s="47" t="s">
        <v>12</v>
      </c>
      <c r="E19" s="48" t="s">
        <v>13</v>
      </c>
      <c r="F19" s="49">
        <f>SUM(G19:J19)</f>
        <v>3556.8420000000001</v>
      </c>
      <c r="G19" s="50"/>
      <c r="H19" s="50">
        <v>3556.8420000000001</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468.00599999999997</v>
      </c>
      <c r="G23" s="49">
        <f>SUM(G24:G26)</f>
        <v>0</v>
      </c>
      <c r="H23" s="49">
        <f>SUM(H24:H26)</f>
        <v>0</v>
      </c>
      <c r="I23" s="49">
        <f>SUM(I24:I26)</f>
        <v>468.00599999999997</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468.00599999999997</v>
      </c>
      <c r="G25" s="50"/>
      <c r="H25" s="50"/>
      <c r="I25" s="50">
        <v>468.00599999999997</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1057.7060000000001</v>
      </c>
      <c r="G28" s="69"/>
      <c r="H28" s="70">
        <f>H29</f>
        <v>0</v>
      </c>
      <c r="I28" s="70">
        <f>I29+I30</f>
        <v>404.21699999999998</v>
      </c>
      <c r="J28" s="52">
        <f>J29+J30+J31</f>
        <v>653.48900000000003</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404.21699999999998</v>
      </c>
      <c r="G30" s="69"/>
      <c r="H30" s="69"/>
      <c r="I30" s="50">
        <v>404.21699999999998</v>
      </c>
      <c r="J30" s="51"/>
      <c r="K30" s="13"/>
    </row>
    <row r="31" spans="1:11" ht="24" customHeight="1">
      <c r="A31" s="5"/>
      <c r="B31" s="1"/>
      <c r="C31" s="12"/>
      <c r="D31" s="47" t="s">
        <v>31</v>
      </c>
      <c r="E31" s="48" t="s">
        <v>7</v>
      </c>
      <c r="F31" s="49">
        <f>SUM(J31)</f>
        <v>653.48900000000003</v>
      </c>
      <c r="G31" s="71"/>
      <c r="H31" s="71"/>
      <c r="I31" s="71"/>
      <c r="J31" s="72">
        <v>653.48900000000003</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3839.1470000000004</v>
      </c>
      <c r="G33" s="70">
        <f>SUM(G34,G41,G45,G48,G51)</f>
        <v>0</v>
      </c>
      <c r="H33" s="70">
        <f>SUM(H34,H41,H45,H48,H51)</f>
        <v>3113.681</v>
      </c>
      <c r="I33" s="70">
        <f>SUM(I34,I41,I45,I48,I51)</f>
        <v>88.492000000000004</v>
      </c>
      <c r="J33" s="52">
        <f>SUM(J34,J41,J45,J48,J51)</f>
        <v>636.97400000000005</v>
      </c>
      <c r="K33" s="13"/>
    </row>
    <row r="34" spans="1:11" ht="24" customHeight="1">
      <c r="A34" s="5"/>
      <c r="B34" s="1"/>
      <c r="C34" s="12"/>
      <c r="D34" s="47" t="s">
        <v>34</v>
      </c>
      <c r="E34" s="48" t="s">
        <v>35</v>
      </c>
      <c r="F34" s="49">
        <f>SUM(G34:J34)</f>
        <v>1668.5</v>
      </c>
      <c r="G34" s="49">
        <f>SUM(G35:G40)</f>
        <v>0</v>
      </c>
      <c r="H34" s="49">
        <f>SUM(H35:H40)</f>
        <v>943.03399999999999</v>
      </c>
      <c r="I34" s="49">
        <f>SUM(I35:I40)</f>
        <v>88.492000000000004</v>
      </c>
      <c r="J34" s="52">
        <f>SUM(J35:J40)</f>
        <v>636.97400000000005</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601.279</v>
      </c>
      <c r="G36" s="50"/>
      <c r="H36" s="50">
        <v>41.713000000000001</v>
      </c>
      <c r="I36" s="50">
        <v>0.754</v>
      </c>
      <c r="J36" s="67">
        <v>558.81200000000001</v>
      </c>
      <c r="K36" s="58"/>
    </row>
    <row r="37" spans="1:11" s="59" customFormat="1" ht="15" customHeight="1">
      <c r="A37" s="53"/>
      <c r="B37" s="2"/>
      <c r="C37" s="64" t="s">
        <v>21</v>
      </c>
      <c r="D37" s="65" t="s">
        <v>39</v>
      </c>
      <c r="E37" s="66" t="s">
        <v>40</v>
      </c>
      <c r="F37" s="49">
        <f>SUM(G37:J37)</f>
        <v>186.947</v>
      </c>
      <c r="G37" s="50"/>
      <c r="H37" s="50">
        <v>21.047000000000001</v>
      </c>
      <c r="I37" s="50">
        <v>87.738</v>
      </c>
      <c r="J37" s="67">
        <v>78.162000000000006</v>
      </c>
      <c r="K37" s="58"/>
    </row>
    <row r="38" spans="1:11" s="59" customFormat="1" ht="15" customHeight="1">
      <c r="A38" s="53"/>
      <c r="B38" s="2"/>
      <c r="C38" s="64" t="s">
        <v>21</v>
      </c>
      <c r="D38" s="65" t="s">
        <v>41</v>
      </c>
      <c r="E38" s="66" t="s">
        <v>42</v>
      </c>
      <c r="F38" s="49">
        <f>SUM(G38:J38)</f>
        <v>340.91300000000001</v>
      </c>
      <c r="G38" s="50"/>
      <c r="H38" s="50">
        <v>340.91300000000001</v>
      </c>
      <c r="I38" s="50"/>
      <c r="J38" s="67"/>
      <c r="K38" s="58"/>
    </row>
    <row r="39" spans="1:11" s="59" customFormat="1" ht="15" customHeight="1">
      <c r="A39" s="53"/>
      <c r="B39" s="2"/>
      <c r="C39" s="64" t="s">
        <v>21</v>
      </c>
      <c r="D39" s="65" t="s">
        <v>43</v>
      </c>
      <c r="E39" s="66" t="s">
        <v>44</v>
      </c>
      <c r="F39" s="49">
        <f>SUM(G39:J39)</f>
        <v>539.36099999999999</v>
      </c>
      <c r="G39" s="50"/>
      <c r="H39" s="50">
        <v>539.36099999999999</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2170.6469999999999</v>
      </c>
      <c r="G41" s="49">
        <f>SUM(G42:G44)</f>
        <v>0</v>
      </c>
      <c r="H41" s="49">
        <f>SUM(H42:H44)</f>
        <v>2170.6469999999999</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2170.6469999999999</v>
      </c>
      <c r="G43" s="50"/>
      <c r="H43" s="50">
        <v>2170.6469999999999</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1057.7060000000001</v>
      </c>
      <c r="G54" s="70">
        <f>SUM(G29:J29)</f>
        <v>0</v>
      </c>
      <c r="H54" s="70">
        <f>SUM(G30:J30)</f>
        <v>404.21699999999998</v>
      </c>
      <c r="I54" s="70">
        <f>SUM(G31:J31)</f>
        <v>653.48900000000003</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185.70099999999996</v>
      </c>
      <c r="G57" s="70">
        <f>SUM(G58:G59)</f>
        <v>0</v>
      </c>
      <c r="H57" s="70">
        <f>SUM(H58:H59)</f>
        <v>38.944000000000003</v>
      </c>
      <c r="I57" s="70">
        <f>SUM(I58:I59)</f>
        <v>130.24199999999999</v>
      </c>
      <c r="J57" s="52">
        <f>SUM(J58:J59)</f>
        <v>16.515000000000001</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185.70099999999996</v>
      </c>
      <c r="G59" s="50"/>
      <c r="H59" s="50">
        <v>38.944000000000003</v>
      </c>
      <c r="I59" s="50">
        <v>130.24199999999999</v>
      </c>
      <c r="J59" s="51">
        <v>16.515000000000001</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2.8421709430404007E-14</v>
      </c>
      <c r="G63" s="87">
        <f>G18-G33-G54-G55-G57+G61-G62</f>
        <v>0</v>
      </c>
      <c r="H63" s="87">
        <f>H18+H28-H33-H54-H55-H57+H61-H62</f>
        <v>7.1054273576010019E-14</v>
      </c>
      <c r="I63" s="87">
        <f>I18+I28-I33-I54-I55-I57+I61-I62</f>
        <v>-2.8421709430404007E-14</v>
      </c>
      <c r="J63" s="88">
        <f>J18+J28-J33-J55-J57+J61-J62</f>
        <v>-1.4210854715202004E-14</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5.590066666666667</v>
      </c>
      <c r="G65" s="45">
        <f>SUM(G66,G67,G70,G74)</f>
        <v>0</v>
      </c>
      <c r="H65" s="45">
        <f>SUM(H66,H67,H70,H74)</f>
        <v>4.9400583333333339</v>
      </c>
      <c r="I65" s="45">
        <f>SUM(I66,I67,I70,I74)</f>
        <v>0.6500083333333333</v>
      </c>
      <c r="J65" s="46">
        <f>SUM(J66,J67,J70,J74)</f>
        <v>0</v>
      </c>
      <c r="K65" s="13"/>
    </row>
    <row r="66" spans="1:11" ht="24" customHeight="1">
      <c r="A66" s="5"/>
      <c r="B66" s="1"/>
      <c r="C66" s="12"/>
      <c r="D66" s="47" t="s">
        <v>12</v>
      </c>
      <c r="E66" s="48" t="s">
        <v>78</v>
      </c>
      <c r="F66" s="49">
        <f>SUM(G66:J66)</f>
        <v>4.9400583333333339</v>
      </c>
      <c r="G66" s="50">
        <f>G19/672</f>
        <v>0</v>
      </c>
      <c r="H66" s="50">
        <f>H19/720</f>
        <v>4.9400583333333339</v>
      </c>
      <c r="I66" s="50">
        <f>I19/720</f>
        <v>0</v>
      </c>
      <c r="J66" s="50">
        <f>J19/720</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0.6500083333333333</v>
      </c>
      <c r="G70" s="49">
        <f>SUM(G71:G73)</f>
        <v>0</v>
      </c>
      <c r="H70" s="49">
        <f>SUM(H71:H73)</f>
        <v>0</v>
      </c>
      <c r="I70" s="49">
        <f>SUM(I71:I73)</f>
        <v>0.6500083333333333</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IF('[6]46 - передача'!$E$25="", "", '[6]46 - передача'!$E$25)</f>
        <v>Филиал КВЭП ЗАО "РАМО-М"</v>
      </c>
      <c r="F72" s="49">
        <f>SUM(G72:J72)</f>
        <v>0.6500083333333333</v>
      </c>
      <c r="G72" s="50">
        <f>G25/672</f>
        <v>0</v>
      </c>
      <c r="H72" s="50">
        <f>H25/672</f>
        <v>0</v>
      </c>
      <c r="I72" s="50">
        <f>I25/720</f>
        <v>0.6500083333333333</v>
      </c>
      <c r="J72" s="50">
        <f>J25717</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G27/672</f>
        <v>0</v>
      </c>
      <c r="H74" s="50">
        <f>H27/672</f>
        <v>0</v>
      </c>
      <c r="I74" s="50">
        <f>I27/672</f>
        <v>0</v>
      </c>
      <c r="J74" s="50">
        <f>J27/672</f>
        <v>0</v>
      </c>
      <c r="K74" s="13"/>
    </row>
    <row r="75" spans="1:11" ht="30" customHeight="1">
      <c r="A75" s="5"/>
      <c r="B75" s="1"/>
      <c r="C75" s="12"/>
      <c r="D75" s="47" t="s">
        <v>27</v>
      </c>
      <c r="E75" s="68" t="s">
        <v>28</v>
      </c>
      <c r="F75" s="49">
        <f>SUM(H75:J75)</f>
        <v>1.469036111111111</v>
      </c>
      <c r="G75" s="92"/>
      <c r="H75" s="70">
        <f>H76</f>
        <v>0</v>
      </c>
      <c r="I75" s="70">
        <f>I76+I77</f>
        <v>0.56141249999999998</v>
      </c>
      <c r="J75" s="52">
        <f>J76+J77+J78</f>
        <v>0.90762361111111112</v>
      </c>
      <c r="K75" s="13"/>
    </row>
    <row r="76" spans="1:11" ht="24" customHeight="1">
      <c r="A76" s="5"/>
      <c r="B76" s="1"/>
      <c r="C76" s="12"/>
      <c r="D76" s="47" t="s">
        <v>29</v>
      </c>
      <c r="E76" s="48" t="s">
        <v>5</v>
      </c>
      <c r="F76" s="49">
        <f>SUM(H76:J76)</f>
        <v>0</v>
      </c>
      <c r="G76" s="92"/>
      <c r="H76" s="50">
        <f>H29/672</f>
        <v>0</v>
      </c>
      <c r="I76" s="50">
        <f>I29/672</f>
        <v>0</v>
      </c>
      <c r="J76" s="50">
        <f>J29/672</f>
        <v>0</v>
      </c>
      <c r="K76" s="13"/>
    </row>
    <row r="77" spans="1:11" ht="24" customHeight="1">
      <c r="A77" s="5"/>
      <c r="B77" s="1"/>
      <c r="C77" s="12"/>
      <c r="D77" s="47" t="s">
        <v>30</v>
      </c>
      <c r="E77" s="48" t="s">
        <v>6</v>
      </c>
      <c r="F77" s="49">
        <f>SUM(I77:J77)</f>
        <v>0.56141249999999998</v>
      </c>
      <c r="G77" s="92"/>
      <c r="H77" s="92"/>
      <c r="I77" s="50">
        <f>I30/720</f>
        <v>0.56141249999999998</v>
      </c>
      <c r="J77" s="50">
        <f>J30/672</f>
        <v>0</v>
      </c>
      <c r="K77" s="13"/>
    </row>
    <row r="78" spans="1:11" ht="24" customHeight="1">
      <c r="A78" s="5"/>
      <c r="B78" s="1"/>
      <c r="C78" s="12"/>
      <c r="D78" s="47" t="s">
        <v>31</v>
      </c>
      <c r="E78" s="48" t="s">
        <v>7</v>
      </c>
      <c r="F78" s="49">
        <f>SUM(J78)</f>
        <v>0.90762361111111112</v>
      </c>
      <c r="G78" s="92"/>
      <c r="H78" s="92"/>
      <c r="I78" s="92"/>
      <c r="J78" s="51">
        <f>J31/720</f>
        <v>0.90762361111111112</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5.3321486111111103</v>
      </c>
      <c r="G80" s="70">
        <f>SUM(G81,G88,G92,G95,G98)</f>
        <v>0</v>
      </c>
      <c r="H80" s="70">
        <f>SUM(H81,H88,H92,H95,H98)</f>
        <v>4.3245569444444438</v>
      </c>
      <c r="I80" s="70">
        <f>SUM(I81,I88,I92,I95,I98)</f>
        <v>0.12290555555555556</v>
      </c>
      <c r="J80" s="52">
        <f>SUM(J81,J88,J92,J95,J98)</f>
        <v>0.88468611111111106</v>
      </c>
      <c r="K80" s="13"/>
    </row>
    <row r="81" spans="1:11" ht="24" customHeight="1">
      <c r="A81" s="5"/>
      <c r="B81" s="1"/>
      <c r="C81" s="12"/>
      <c r="D81" s="47" t="s">
        <v>34</v>
      </c>
      <c r="E81" s="48" t="s">
        <v>35</v>
      </c>
      <c r="F81" s="49">
        <f>SUM(G81:J81)</f>
        <v>2.3173611111111114</v>
      </c>
      <c r="G81" s="49">
        <f>SUM(G82:G87)</f>
        <v>0</v>
      </c>
      <c r="H81" s="49">
        <f>SUM(H82:H87)</f>
        <v>1.3097694444444445</v>
      </c>
      <c r="I81" s="49">
        <f>SUM(I82:I87)</f>
        <v>0.12290555555555556</v>
      </c>
      <c r="J81" s="52">
        <f>SUM(J82:J87)</f>
        <v>0.88468611111111106</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IF('[6]46 - передача'!$E$36="", "", '[6]46 - передача'!$E$36)</f>
        <v>ОАО "Кубаньэнергосбыт"</v>
      </c>
      <c r="F83" s="49">
        <f>SUM(G83:J83)</f>
        <v>0.83510972222222224</v>
      </c>
      <c r="G83" s="50">
        <f t="shared" ref="G83:J86" si="1">G36/720</f>
        <v>0</v>
      </c>
      <c r="H83" s="50">
        <f t="shared" si="1"/>
        <v>5.7934722222222221E-2</v>
      </c>
      <c r="I83" s="50">
        <f t="shared" si="1"/>
        <v>1.0472222222222222E-3</v>
      </c>
      <c r="J83" s="50">
        <f t="shared" si="1"/>
        <v>0.77612777777777775</v>
      </c>
      <c r="K83" s="58"/>
    </row>
    <row r="84" spans="1:11" s="59" customFormat="1" ht="15" customHeight="1">
      <c r="A84" s="53"/>
      <c r="B84" s="2"/>
      <c r="C84" s="90" t="s">
        <v>21</v>
      </c>
      <c r="D84" s="65" t="s">
        <v>39</v>
      </c>
      <c r="E84" s="91" t="str">
        <f>IF('[6]46 - передача'!$E$37="", "", '[6]46 - передача'!$E$37)</f>
        <v>ОАО "НЭСК"</v>
      </c>
      <c r="F84" s="49">
        <f>SUM(G84:J84)</f>
        <v>0.25964861111111115</v>
      </c>
      <c r="G84" s="50">
        <f t="shared" si="1"/>
        <v>0</v>
      </c>
      <c r="H84" s="50">
        <f t="shared" si="1"/>
        <v>2.9231944444444446E-2</v>
      </c>
      <c r="I84" s="50">
        <f t="shared" si="1"/>
        <v>0.12185833333333333</v>
      </c>
      <c r="J84" s="50">
        <f t="shared" si="1"/>
        <v>0.10855833333333334</v>
      </c>
      <c r="K84" s="58"/>
    </row>
    <row r="85" spans="1:11" s="59" customFormat="1" ht="15" customHeight="1">
      <c r="A85" s="53"/>
      <c r="B85" s="2"/>
      <c r="C85" s="90" t="s">
        <v>21</v>
      </c>
      <c r="D85" s="65" t="s">
        <v>41</v>
      </c>
      <c r="E85" s="91" t="str">
        <f>IF('[6]46 - передача'!$E$38="", "", '[6]46 - передача'!$E$38)</f>
        <v>ООО "Региональная энергосбытовая компания" (ОПП)</v>
      </c>
      <c r="F85" s="49">
        <f>SUM(G85:J85)</f>
        <v>0.4734902777777778</v>
      </c>
      <c r="G85" s="50">
        <f t="shared" si="1"/>
        <v>0</v>
      </c>
      <c r="H85" s="50">
        <f t="shared" si="1"/>
        <v>0.4734902777777778</v>
      </c>
      <c r="I85" s="50">
        <f t="shared" si="1"/>
        <v>0</v>
      </c>
      <c r="J85" s="50">
        <f t="shared" si="1"/>
        <v>0</v>
      </c>
      <c r="K85" s="58"/>
    </row>
    <row r="86" spans="1:11" s="59" customFormat="1" ht="15" customHeight="1">
      <c r="A86" s="53"/>
      <c r="B86" s="2"/>
      <c r="C86" s="90" t="s">
        <v>21</v>
      </c>
      <c r="D86" s="65" t="s">
        <v>43</v>
      </c>
      <c r="E86" s="91" t="str">
        <f>IF('[6]46 - передача'!$E$39="", "", '[6]46 - передача'!$E$39)</f>
        <v>ЗАО "МАРЭМ+"</v>
      </c>
      <c r="F86" s="49">
        <f>SUM(G86:J86)</f>
        <v>0.74911249999999996</v>
      </c>
      <c r="G86" s="50">
        <f t="shared" si="1"/>
        <v>0</v>
      </c>
      <c r="H86" s="50">
        <f t="shared" si="1"/>
        <v>0.74911249999999996</v>
      </c>
      <c r="I86" s="50">
        <f t="shared" si="1"/>
        <v>0</v>
      </c>
      <c r="J86" s="50">
        <f t="shared" si="1"/>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3.0147874999999997</v>
      </c>
      <c r="G88" s="49">
        <f>SUM(G89:G91)</f>
        <v>0</v>
      </c>
      <c r="H88" s="49">
        <f>SUM(H89:H91)</f>
        <v>3.0147874999999997</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IF('[6]46 - передача'!$E$43="", "", '[6]46 - передача'!$E$43)</f>
        <v>ОАО "НЭСК-электросети"</v>
      </c>
      <c r="F90" s="49">
        <f>SUM(G90:J90)</f>
        <v>3.0147874999999997</v>
      </c>
      <c r="G90" s="50">
        <f>G43/720</f>
        <v>0</v>
      </c>
      <c r="H90" s="50">
        <f>H43/720</f>
        <v>3.0147874999999997</v>
      </c>
      <c r="I90" s="50">
        <f>I43/720</f>
        <v>0</v>
      </c>
      <c r="J90" s="50">
        <f>J43/720</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1.469036111111111</v>
      </c>
      <c r="G101" s="70">
        <f>SUM(G76:J76)</f>
        <v>0</v>
      </c>
      <c r="H101" s="70">
        <f>SUM(G77:J77)</f>
        <v>0.56141249999999998</v>
      </c>
      <c r="I101" s="70">
        <f>SUM(G78:J78)</f>
        <v>0.90762361111111112</v>
      </c>
      <c r="J101" s="82"/>
      <c r="K101" s="13"/>
    </row>
    <row r="102" spans="1:11" ht="30" customHeight="1">
      <c r="A102" s="5"/>
      <c r="B102" s="1"/>
      <c r="C102" s="12"/>
      <c r="D102" s="47" t="s">
        <v>63</v>
      </c>
      <c r="E102" s="68" t="s">
        <v>64</v>
      </c>
      <c r="F102" s="49">
        <f t="shared" ref="F102:F110" si="2">SUM(G102:J102)</f>
        <v>0</v>
      </c>
      <c r="G102" s="50">
        <f>G55/720</f>
        <v>0</v>
      </c>
      <c r="H102" s="50">
        <f>H55/720</f>
        <v>0</v>
      </c>
      <c r="I102" s="50">
        <f>I55/720</f>
        <v>0</v>
      </c>
      <c r="J102" s="50">
        <f>J55/720</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0.25791805555555553</v>
      </c>
      <c r="G104" s="70">
        <f>SUM(G105:G106)</f>
        <v>0</v>
      </c>
      <c r="H104" s="70">
        <f>SUM(H105:H106)</f>
        <v>5.4088888888888895E-2</v>
      </c>
      <c r="I104" s="70">
        <f>SUM(I105:I106)</f>
        <v>0.18089166666666665</v>
      </c>
      <c r="J104" s="52">
        <f>SUM(J105:J106)</f>
        <v>2.29375E-2</v>
      </c>
      <c r="K104" s="13"/>
    </row>
    <row r="105" spans="1:11" ht="24" customHeight="1">
      <c r="A105" s="5"/>
      <c r="B105" s="1"/>
      <c r="C105" s="12"/>
      <c r="D105" s="47" t="s">
        <v>67</v>
      </c>
      <c r="E105" s="48" t="s">
        <v>68</v>
      </c>
      <c r="F105" s="49">
        <f t="shared" si="2"/>
        <v>0</v>
      </c>
      <c r="G105" s="50">
        <f t="shared" ref="G105:J106" si="3">G58/720</f>
        <v>0</v>
      </c>
      <c r="H105" s="50">
        <f t="shared" si="3"/>
        <v>0</v>
      </c>
      <c r="I105" s="50">
        <f t="shared" si="3"/>
        <v>0</v>
      </c>
      <c r="J105" s="50">
        <f t="shared" si="3"/>
        <v>0</v>
      </c>
      <c r="K105" s="13"/>
    </row>
    <row r="106" spans="1:11" ht="24" customHeight="1">
      <c r="A106" s="5"/>
      <c r="B106" s="1"/>
      <c r="C106" s="12"/>
      <c r="D106" s="47" t="s">
        <v>69</v>
      </c>
      <c r="E106" s="83" t="s">
        <v>70</v>
      </c>
      <c r="F106" s="49">
        <f t="shared" si="2"/>
        <v>0.25791805555555553</v>
      </c>
      <c r="G106" s="50">
        <f t="shared" si="3"/>
        <v>0</v>
      </c>
      <c r="H106" s="50">
        <f t="shared" si="3"/>
        <v>5.4088888888888895E-2</v>
      </c>
      <c r="I106" s="50">
        <f t="shared" si="3"/>
        <v>0.18089166666666665</v>
      </c>
      <c r="J106" s="50">
        <f t="shared" si="3"/>
        <v>2.29375E-2</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2"/>
        <v>0</v>
      </c>
      <c r="G108" s="50">
        <f t="shared" ref="G108:J109" si="4">G61/720</f>
        <v>0</v>
      </c>
      <c r="H108" s="50">
        <f t="shared" si="4"/>
        <v>0</v>
      </c>
      <c r="I108" s="50">
        <f t="shared" si="4"/>
        <v>0</v>
      </c>
      <c r="J108" s="50">
        <f t="shared" si="4"/>
        <v>0</v>
      </c>
      <c r="K108" s="13"/>
    </row>
    <row r="109" spans="1:11" ht="30" customHeight="1">
      <c r="A109" s="5"/>
      <c r="B109" s="1"/>
      <c r="C109" s="12"/>
      <c r="D109" s="47" t="s">
        <v>73</v>
      </c>
      <c r="E109" s="68" t="s">
        <v>74</v>
      </c>
      <c r="F109" s="49">
        <f t="shared" si="2"/>
        <v>0</v>
      </c>
      <c r="G109" s="50">
        <f t="shared" si="4"/>
        <v>0</v>
      </c>
      <c r="H109" s="50">
        <f t="shared" si="4"/>
        <v>0</v>
      </c>
      <c r="I109" s="50">
        <f t="shared" si="4"/>
        <v>0</v>
      </c>
      <c r="J109" s="50">
        <f t="shared" si="4"/>
        <v>0</v>
      </c>
      <c r="K109" s="13"/>
    </row>
    <row r="110" spans="1:11" ht="30" customHeight="1">
      <c r="A110" s="5"/>
      <c r="B110" s="1"/>
      <c r="C110" s="12"/>
      <c r="D110" s="84" t="s">
        <v>75</v>
      </c>
      <c r="E110" s="85" t="s">
        <v>76</v>
      </c>
      <c r="F110" s="86">
        <f t="shared" si="2"/>
        <v>1.2628786905111156E-15</v>
      </c>
      <c r="G110" s="87">
        <f>G65-G80-G101-G102-G104+G108-G109</f>
        <v>0</v>
      </c>
      <c r="H110" s="87">
        <f>H65+H75-H80-H101-H102-H104+H108-H109</f>
        <v>1.1796119636642288E-15</v>
      </c>
      <c r="I110" s="87">
        <f>I65+I75-I80-I101-I102-I104+I108-I109</f>
        <v>2.7755575615628914E-17</v>
      </c>
      <c r="J110" s="88">
        <f>J65+J75-J80-J102-J104+J108-J109</f>
        <v>5.5511151231257827E-17</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2204.4688430299998</v>
      </c>
      <c r="G115" s="97">
        <f>SUM(G116,G119,G122)</f>
        <v>0</v>
      </c>
      <c r="H115" s="97">
        <f>SUM(H116,H119,H122)</f>
        <v>1578.7762114899999</v>
      </c>
      <c r="I115" s="97">
        <f>SUM(I116,I119,I122)</f>
        <v>541.42734108000002</v>
      </c>
      <c r="J115" s="98">
        <f>SUM(J116,J119,J122)</f>
        <v>84.265290460000003</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2204.4688430299998</v>
      </c>
      <c r="G122" s="70">
        <f>SUM(G123:G126)</f>
        <v>0</v>
      </c>
      <c r="H122" s="70">
        <f>SUM(H123:H126)</f>
        <v>1578.7762114899999</v>
      </c>
      <c r="I122" s="70">
        <f>SUM(I123:I126)</f>
        <v>541.42734108000002</v>
      </c>
      <c r="J122" s="52">
        <f>SUM(J123:J126)</f>
        <v>84.265290460000003</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507.88075663000001</v>
      </c>
      <c r="G125" s="50"/>
      <c r="H125" s="50">
        <f>H33*0.13229</f>
        <v>411.90885949</v>
      </c>
      <c r="I125" s="50">
        <f>I33*0.13229</f>
        <v>11.70660668</v>
      </c>
      <c r="J125" s="50">
        <f>J33*0.13229</f>
        <v>84.265290460000003</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2301.8983050847455</v>
      </c>
      <c r="G132" s="44">
        <f>SUM(G133,G136,G139)</f>
        <v>0</v>
      </c>
      <c r="H132" s="44">
        <f>SUM(H133,H136,H139)</f>
        <v>2301.8983050847455</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2301.8983050847455</v>
      </c>
      <c r="G139" s="70">
        <f>SUM(G140:G142)</f>
        <v>0</v>
      </c>
      <c r="H139" s="70">
        <f>SUM(H140:H142)</f>
        <v>2301.8983050847455</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2301.8983050847455</v>
      </c>
      <c r="G141" s="50"/>
      <c r="H141" s="50">
        <f>2716.24/1.18</f>
        <v>2301.8983050847455</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L147"/>
  <sheetViews>
    <sheetView topLeftCell="C7"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103</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3852.0940000000001</v>
      </c>
      <c r="G18" s="45">
        <f>SUM(G19,G20,G23,G27)</f>
        <v>0</v>
      </c>
      <c r="H18" s="45">
        <f>SUM(H19,H20,H23,H27)</f>
        <v>3602.2710000000002</v>
      </c>
      <c r="I18" s="45">
        <f>SUM(I19,I20,I23,I27)</f>
        <v>249.82300000000001</v>
      </c>
      <c r="J18" s="46">
        <f>SUM(J19,J20,J23,J27)</f>
        <v>0</v>
      </c>
      <c r="K18" s="13"/>
    </row>
    <row r="19" spans="1:11" ht="24" customHeight="1">
      <c r="A19" s="5"/>
      <c r="B19" s="1"/>
      <c r="C19" s="12"/>
      <c r="D19" s="47" t="s">
        <v>12</v>
      </c>
      <c r="E19" s="48" t="s">
        <v>13</v>
      </c>
      <c r="F19" s="49">
        <f>SUM(G19:J19)</f>
        <v>3602.2710000000002</v>
      </c>
      <c r="G19" s="50"/>
      <c r="H19" s="50">
        <v>3602.2710000000002</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249.82300000000001</v>
      </c>
      <c r="G23" s="49">
        <f>SUM(G24:G26)</f>
        <v>0</v>
      </c>
      <c r="H23" s="49">
        <f>SUM(H24:H26)</f>
        <v>0</v>
      </c>
      <c r="I23" s="49">
        <f>SUM(I24:I26)</f>
        <v>249.82300000000001</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249.82300000000001</v>
      </c>
      <c r="G25" s="50"/>
      <c r="H25" s="50"/>
      <c r="I25" s="50">
        <v>249.82300000000001</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1307.7140000000006</v>
      </c>
      <c r="G28" s="69"/>
      <c r="H28" s="70">
        <f>H29</f>
        <v>0</v>
      </c>
      <c r="I28" s="70">
        <f>I29+I30</f>
        <v>659.55400000000031</v>
      </c>
      <c r="J28" s="52">
        <f>J29+J30+J31</f>
        <v>648.16000000000031</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659.55400000000031</v>
      </c>
      <c r="G30" s="69"/>
      <c r="H30" s="69"/>
      <c r="I30" s="50">
        <f>H19-H33-H57</f>
        <v>659.55400000000031</v>
      </c>
      <c r="J30" s="51"/>
      <c r="K30" s="13"/>
    </row>
    <row r="31" spans="1:11" ht="24" customHeight="1">
      <c r="A31" s="5"/>
      <c r="B31" s="1"/>
      <c r="C31" s="12"/>
      <c r="D31" s="47" t="s">
        <v>31</v>
      </c>
      <c r="E31" s="48" t="s">
        <v>7</v>
      </c>
      <c r="F31" s="49">
        <f>SUM(J31)</f>
        <v>648.16000000000031</v>
      </c>
      <c r="G31" s="71"/>
      <c r="H31" s="71"/>
      <c r="I31" s="71"/>
      <c r="J31" s="72">
        <f>I18+I28-I33-I57</f>
        <v>648.16000000000031</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3574.1179999999999</v>
      </c>
      <c r="G33" s="70">
        <f>SUM(G34,G41,G45,G48,G51)</f>
        <v>0</v>
      </c>
      <c r="H33" s="70">
        <f>SUM(H34,H41,H45,H48,H51)</f>
        <v>2896.8249999999998</v>
      </c>
      <c r="I33" s="70">
        <f>SUM(I34,I41,I45,I48,I51)</f>
        <v>70.950999999999993</v>
      </c>
      <c r="J33" s="52">
        <f>SUM(J34,J41,J45,J48,J51)</f>
        <v>606.34199999999998</v>
      </c>
      <c r="K33" s="13"/>
    </row>
    <row r="34" spans="1:11" ht="24" customHeight="1">
      <c r="A34" s="5"/>
      <c r="B34" s="1"/>
      <c r="C34" s="12"/>
      <c r="D34" s="47" t="s">
        <v>34</v>
      </c>
      <c r="E34" s="48" t="s">
        <v>35</v>
      </c>
      <c r="F34" s="49">
        <f>SUM(G34:J34)</f>
        <v>1774.0279999999998</v>
      </c>
      <c r="G34" s="49">
        <f>SUM(G35:G40)</f>
        <v>0</v>
      </c>
      <c r="H34" s="49">
        <f>SUM(H35:H40)</f>
        <v>1096.7349999999999</v>
      </c>
      <c r="I34" s="49">
        <f>SUM(I35:I40)</f>
        <v>70.950999999999993</v>
      </c>
      <c r="J34" s="52">
        <f>SUM(J35:J40)</f>
        <v>606.34199999999998</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650.32600000000002</v>
      </c>
      <c r="G36" s="50"/>
      <c r="H36" s="50">
        <v>116.32599999999999</v>
      </c>
      <c r="I36" s="50">
        <v>0.63</v>
      </c>
      <c r="J36" s="67">
        <v>533.37</v>
      </c>
      <c r="K36" s="58"/>
    </row>
    <row r="37" spans="1:11" s="59" customFormat="1" ht="15" customHeight="1">
      <c r="A37" s="53"/>
      <c r="B37" s="2"/>
      <c r="C37" s="64" t="s">
        <v>21</v>
      </c>
      <c r="D37" s="65" t="s">
        <v>39</v>
      </c>
      <c r="E37" s="66" t="s">
        <v>40</v>
      </c>
      <c r="F37" s="49">
        <f>SUM(G37:J37)</f>
        <v>162.74399999999997</v>
      </c>
      <c r="G37" s="50"/>
      <c r="H37" s="50">
        <v>19.451000000000001</v>
      </c>
      <c r="I37" s="50">
        <v>70.320999999999998</v>
      </c>
      <c r="J37" s="67">
        <v>72.971999999999994</v>
      </c>
      <c r="K37" s="58"/>
    </row>
    <row r="38" spans="1:11" s="59" customFormat="1" ht="15" customHeight="1">
      <c r="A38" s="53"/>
      <c r="B38" s="2"/>
      <c r="C38" s="64" t="s">
        <v>21</v>
      </c>
      <c r="D38" s="65" t="s">
        <v>41</v>
      </c>
      <c r="E38" s="66" t="s">
        <v>42</v>
      </c>
      <c r="F38" s="49">
        <f>SUM(G38:J38)</f>
        <v>410.64800000000002</v>
      </c>
      <c r="G38" s="50"/>
      <c r="H38" s="50">
        <v>410.64800000000002</v>
      </c>
      <c r="I38" s="50"/>
      <c r="J38" s="67"/>
      <c r="K38" s="58"/>
    </row>
    <row r="39" spans="1:11" s="59" customFormat="1" ht="15" customHeight="1">
      <c r="A39" s="53"/>
      <c r="B39" s="2"/>
      <c r="C39" s="64" t="s">
        <v>21</v>
      </c>
      <c r="D39" s="65" t="s">
        <v>43</v>
      </c>
      <c r="E39" s="66" t="s">
        <v>44</v>
      </c>
      <c r="F39" s="49">
        <f>SUM(G39:J39)</f>
        <v>550.30999999999995</v>
      </c>
      <c r="G39" s="50"/>
      <c r="H39" s="50">
        <v>550.30999999999995</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1800.09</v>
      </c>
      <c r="G41" s="49">
        <f>SUM(G42:G44)</f>
        <v>0</v>
      </c>
      <c r="H41" s="49">
        <f>SUM(H42:H44)</f>
        <v>1800.09</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1800.09</v>
      </c>
      <c r="G43" s="50"/>
      <c r="H43" s="50">
        <v>1800.09</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1307.7140000000006</v>
      </c>
      <c r="G54" s="70">
        <f>SUM(G29:J29)</f>
        <v>0</v>
      </c>
      <c r="H54" s="70">
        <f>SUM(G30:J30)</f>
        <v>659.55400000000031</v>
      </c>
      <c r="I54" s="70">
        <f>SUM(G31:J31)</f>
        <v>648.16000000000031</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277.976</v>
      </c>
      <c r="G57" s="70">
        <f>SUM(G58:G59)</f>
        <v>0</v>
      </c>
      <c r="H57" s="70">
        <f>SUM(H58:H59)</f>
        <v>45.892000000000003</v>
      </c>
      <c r="I57" s="70">
        <f>SUM(I58:I59)</f>
        <v>190.26599999999999</v>
      </c>
      <c r="J57" s="52">
        <f>SUM(J58:J59)</f>
        <v>41.817999999999998</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277.976</v>
      </c>
      <c r="G59" s="50"/>
      <c r="H59" s="50">
        <v>45.892000000000003</v>
      </c>
      <c r="I59" s="50">
        <v>190.26599999999999</v>
      </c>
      <c r="J59" s="51">
        <v>41.817999999999998</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3.4816594052244909E-13</v>
      </c>
      <c r="G63" s="87">
        <f>G18-G33-G54-G55-G57+G61-G62</f>
        <v>0</v>
      </c>
      <c r="H63" s="87">
        <f>H18+H28-H33-H54-H55-H57+H61-H62</f>
        <v>4.9737991503207013E-14</v>
      </c>
      <c r="I63" s="87">
        <f>I18+I28-I33-I54-I55-I57+I61-I62</f>
        <v>-2.8421709430404007E-14</v>
      </c>
      <c r="J63" s="88">
        <f>J18+J28-J33-J55-J57+J61-J62</f>
        <v>3.2684965844964609E-13</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5.1775456989247317</v>
      </c>
      <c r="G65" s="45">
        <f>SUM(G66,G67,G70,G74)</f>
        <v>0</v>
      </c>
      <c r="H65" s="45">
        <f>SUM(H66,H67,H70,H74)</f>
        <v>4.8417620967741941</v>
      </c>
      <c r="I65" s="45">
        <f>SUM(I66,I67,I70,I74)</f>
        <v>0.33578360215053765</v>
      </c>
      <c r="J65" s="46">
        <f>SUM(J66,J67,J70,J74)</f>
        <v>0</v>
      </c>
      <c r="K65" s="13"/>
    </row>
    <row r="66" spans="1:11" ht="24" customHeight="1">
      <c r="A66" s="5"/>
      <c r="B66" s="1"/>
      <c r="C66" s="12"/>
      <c r="D66" s="47" t="s">
        <v>12</v>
      </c>
      <c r="E66" s="48" t="s">
        <v>78</v>
      </c>
      <c r="F66" s="49">
        <f>SUM(G66:J66)</f>
        <v>4.8417620967741941</v>
      </c>
      <c r="G66" s="50">
        <f>G19/672</f>
        <v>0</v>
      </c>
      <c r="H66" s="50">
        <f>H19/744</f>
        <v>4.8417620967741941</v>
      </c>
      <c r="I66" s="50">
        <f>I19/744</f>
        <v>0</v>
      </c>
      <c r="J66" s="50">
        <f>J19/744</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0.33578360215053765</v>
      </c>
      <c r="G70" s="49">
        <f>SUM(G71:G73)</f>
        <v>0</v>
      </c>
      <c r="H70" s="49">
        <f>SUM(H71:H73)</f>
        <v>0</v>
      </c>
      <c r="I70" s="49">
        <f>SUM(I71:I73)</f>
        <v>0.33578360215053765</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IF('[7]46 - передача'!$E$25="", "", '[7]46 - передача'!$E$25)</f>
        <v>Филиал КВЭП ЗАО "РАМО-М"</v>
      </c>
      <c r="F72" s="49">
        <f>SUM(G72:J72)</f>
        <v>0.33578360215053765</v>
      </c>
      <c r="G72" s="50">
        <f>G25/672</f>
        <v>0</v>
      </c>
      <c r="H72" s="50">
        <f>H25/744</f>
        <v>0</v>
      </c>
      <c r="I72" s="50">
        <f>I25/744</f>
        <v>0.33578360215053765</v>
      </c>
      <c r="J72" s="50">
        <f>J25/744</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G27/744</f>
        <v>0</v>
      </c>
      <c r="H74" s="50">
        <f>H27/744</f>
        <v>0</v>
      </c>
      <c r="I74" s="50">
        <f>I27/744</f>
        <v>0</v>
      </c>
      <c r="J74" s="50">
        <f>J27/744</f>
        <v>0</v>
      </c>
      <c r="K74" s="13"/>
    </row>
    <row r="75" spans="1:11" ht="30" customHeight="1">
      <c r="A75" s="5"/>
      <c r="B75" s="1"/>
      <c r="C75" s="12"/>
      <c r="D75" s="47" t="s">
        <v>27</v>
      </c>
      <c r="E75" s="68" t="s">
        <v>28</v>
      </c>
      <c r="F75" s="49">
        <f>SUM(H75:J75)</f>
        <v>1.7576801075268826</v>
      </c>
      <c r="G75" s="92"/>
      <c r="H75" s="70">
        <f>H76</f>
        <v>0</v>
      </c>
      <c r="I75" s="70">
        <f>I76+I77</f>
        <v>0.88649731182795743</v>
      </c>
      <c r="J75" s="52">
        <f>J76+J77+J78</f>
        <v>0.87118279569892509</v>
      </c>
      <c r="K75" s="13"/>
    </row>
    <row r="76" spans="1:11" ht="24" customHeight="1">
      <c r="A76" s="5"/>
      <c r="B76" s="1"/>
      <c r="C76" s="12"/>
      <c r="D76" s="47" t="s">
        <v>29</v>
      </c>
      <c r="E76" s="48" t="s">
        <v>5</v>
      </c>
      <c r="F76" s="49">
        <f>SUM(H76:J76)</f>
        <v>0</v>
      </c>
      <c r="G76" s="92"/>
      <c r="H76" s="50">
        <f>H29/744</f>
        <v>0</v>
      </c>
      <c r="I76" s="50">
        <f t="shared" ref="I76:J78" si="1">I29/744</f>
        <v>0</v>
      </c>
      <c r="J76" s="50">
        <f t="shared" si="1"/>
        <v>0</v>
      </c>
      <c r="K76" s="13"/>
    </row>
    <row r="77" spans="1:11" ht="24" customHeight="1">
      <c r="A77" s="5"/>
      <c r="B77" s="1"/>
      <c r="C77" s="12"/>
      <c r="D77" s="47" t="s">
        <v>30</v>
      </c>
      <c r="E77" s="48" t="s">
        <v>6</v>
      </c>
      <c r="F77" s="49">
        <f>SUM(I77:J77)</f>
        <v>0.88649731182795743</v>
      </c>
      <c r="G77" s="92"/>
      <c r="H77" s="92"/>
      <c r="I77" s="50">
        <f t="shared" si="1"/>
        <v>0.88649731182795743</v>
      </c>
      <c r="J77" s="50">
        <f t="shared" si="1"/>
        <v>0</v>
      </c>
      <c r="K77" s="13"/>
    </row>
    <row r="78" spans="1:11" ht="24" customHeight="1">
      <c r="A78" s="5"/>
      <c r="B78" s="1"/>
      <c r="C78" s="12"/>
      <c r="D78" s="47" t="s">
        <v>31</v>
      </c>
      <c r="E78" s="48" t="s">
        <v>7</v>
      </c>
      <c r="F78" s="49">
        <f>SUM(J78)</f>
        <v>0.87118279569892509</v>
      </c>
      <c r="G78" s="92"/>
      <c r="H78" s="92"/>
      <c r="I78" s="92"/>
      <c r="J78" s="50">
        <f t="shared" si="1"/>
        <v>0.87118279569892509</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4.8039220430107523</v>
      </c>
      <c r="G80" s="70">
        <f>SUM(G81,G88,G92,G95,G98)</f>
        <v>0</v>
      </c>
      <c r="H80" s="70">
        <f>SUM(H81,H88,H92,H95,H98)</f>
        <v>3.8935819892473118</v>
      </c>
      <c r="I80" s="70">
        <f>SUM(I81,I88,I92,I95,I98)</f>
        <v>9.5364247311827952E-2</v>
      </c>
      <c r="J80" s="52">
        <f>SUM(J81,J88,J92,J95,J98)</f>
        <v>0.81497580645161294</v>
      </c>
      <c r="K80" s="13"/>
    </row>
    <row r="81" spans="1:11" ht="24" customHeight="1">
      <c r="A81" s="5"/>
      <c r="B81" s="1"/>
      <c r="C81" s="12"/>
      <c r="D81" s="47" t="s">
        <v>34</v>
      </c>
      <c r="E81" s="48" t="s">
        <v>35</v>
      </c>
      <c r="F81" s="49">
        <f>SUM(G81:J81)</f>
        <v>2.3844462365591399</v>
      </c>
      <c r="G81" s="49">
        <f>SUM(G82:G87)</f>
        <v>0</v>
      </c>
      <c r="H81" s="49">
        <f>SUM(H82:H87)</f>
        <v>1.4741061827956989</v>
      </c>
      <c r="I81" s="49">
        <f>SUM(I82:I87)</f>
        <v>9.5364247311827952E-2</v>
      </c>
      <c r="J81" s="52">
        <f>SUM(J82:J87)</f>
        <v>0.81497580645161294</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IF('[7]46 - передача'!$E$36="", "", '[7]46 - передача'!$E$36)</f>
        <v>ОАО "Кубаньэнергосбыт"</v>
      </c>
      <c r="F83" s="49">
        <f>SUM(G83:J83)</f>
        <v>0.8740940860215054</v>
      </c>
      <c r="G83" s="50">
        <f t="shared" ref="G83:J86" si="2">G36/744</f>
        <v>0</v>
      </c>
      <c r="H83" s="50">
        <f t="shared" si="2"/>
        <v>0.1563521505376344</v>
      </c>
      <c r="I83" s="50">
        <f t="shared" si="2"/>
        <v>8.4677419354838707E-4</v>
      </c>
      <c r="J83" s="50">
        <f t="shared" si="2"/>
        <v>0.7168951612903226</v>
      </c>
      <c r="K83" s="58"/>
    </row>
    <row r="84" spans="1:11" s="59" customFormat="1" ht="15" customHeight="1">
      <c r="A84" s="53"/>
      <c r="B84" s="2"/>
      <c r="C84" s="90" t="s">
        <v>21</v>
      </c>
      <c r="D84" s="65" t="s">
        <v>39</v>
      </c>
      <c r="E84" s="91" t="str">
        <f>IF('[7]46 - передача'!$E$37="", "", '[7]46 - передача'!$E$37)</f>
        <v>ОАО "НЭСК"</v>
      </c>
      <c r="F84" s="49">
        <f>SUM(G84:J84)</f>
        <v>0.21874193548387094</v>
      </c>
      <c r="G84" s="50">
        <f t="shared" si="2"/>
        <v>0</v>
      </c>
      <c r="H84" s="50">
        <f t="shared" si="2"/>
        <v>2.6143817204301076E-2</v>
      </c>
      <c r="I84" s="50">
        <f t="shared" si="2"/>
        <v>9.4517473118279571E-2</v>
      </c>
      <c r="J84" s="50">
        <f t="shared" si="2"/>
        <v>9.8080645161290309E-2</v>
      </c>
      <c r="K84" s="58"/>
    </row>
    <row r="85" spans="1:11" s="59" customFormat="1" ht="15" customHeight="1">
      <c r="A85" s="53"/>
      <c r="B85" s="2"/>
      <c r="C85" s="90" t="s">
        <v>21</v>
      </c>
      <c r="D85" s="65" t="s">
        <v>41</v>
      </c>
      <c r="E85" s="91" t="str">
        <f>IF('[7]46 - передача'!$E$38="", "", '[7]46 - передача'!$E$38)</f>
        <v>ООО "Региональная энергосбытовая компания" (ОПП)</v>
      </c>
      <c r="F85" s="49">
        <f>SUM(G85:J85)</f>
        <v>0.55194623655913977</v>
      </c>
      <c r="G85" s="50">
        <f t="shared" si="2"/>
        <v>0</v>
      </c>
      <c r="H85" s="50">
        <f t="shared" si="2"/>
        <v>0.55194623655913977</v>
      </c>
      <c r="I85" s="50">
        <f t="shared" si="2"/>
        <v>0</v>
      </c>
      <c r="J85" s="50">
        <f t="shared" si="2"/>
        <v>0</v>
      </c>
      <c r="K85" s="58"/>
    </row>
    <row r="86" spans="1:11" s="59" customFormat="1" ht="15" customHeight="1">
      <c r="A86" s="53"/>
      <c r="B86" s="2"/>
      <c r="C86" s="90" t="s">
        <v>21</v>
      </c>
      <c r="D86" s="65" t="s">
        <v>43</v>
      </c>
      <c r="E86" s="91" t="str">
        <f>IF('[7]46 - передача'!$E$39="", "", '[7]46 - передача'!$E$39)</f>
        <v>ЗАО "МАРЭМ+"</v>
      </c>
      <c r="F86" s="49">
        <f>SUM(G86:J86)</f>
        <v>0.73966397849462362</v>
      </c>
      <c r="G86" s="50">
        <f t="shared" si="2"/>
        <v>0</v>
      </c>
      <c r="H86" s="50">
        <f t="shared" si="2"/>
        <v>0.73966397849462362</v>
      </c>
      <c r="I86" s="50">
        <f t="shared" si="2"/>
        <v>0</v>
      </c>
      <c r="J86" s="50">
        <f t="shared" si="2"/>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2.4194758064516129</v>
      </c>
      <c r="G88" s="49">
        <f>SUM(G89:G91)</f>
        <v>0</v>
      </c>
      <c r="H88" s="49">
        <f>SUM(H89:H91)</f>
        <v>2.4194758064516129</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IF('[7]46 - передача'!$E$43="", "", '[7]46 - передача'!$E$43)</f>
        <v>ОАО "НЭСК-электросети"</v>
      </c>
      <c r="F90" s="49">
        <f>SUM(G90:J90)</f>
        <v>2.4194758064516129</v>
      </c>
      <c r="G90" s="50">
        <f>G43/744</f>
        <v>0</v>
      </c>
      <c r="H90" s="50">
        <f>H43/744</f>
        <v>2.4194758064516129</v>
      </c>
      <c r="I90" s="50">
        <f>I43/744</f>
        <v>0</v>
      </c>
      <c r="J90" s="50">
        <f>J43/744</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1.7576801075268826</v>
      </c>
      <c r="G101" s="70">
        <f>SUM(G76:J76)</f>
        <v>0</v>
      </c>
      <c r="H101" s="70">
        <f>SUM(G77:J77)</f>
        <v>0.88649731182795743</v>
      </c>
      <c r="I101" s="70">
        <f>SUM(G78:J78)</f>
        <v>0.87118279569892509</v>
      </c>
      <c r="J101" s="82"/>
      <c r="K101" s="13"/>
    </row>
    <row r="102" spans="1:11" ht="30" customHeight="1">
      <c r="A102" s="5"/>
      <c r="B102" s="1"/>
      <c r="C102" s="12"/>
      <c r="D102" s="47" t="s">
        <v>63</v>
      </c>
      <c r="E102" s="68" t="s">
        <v>64</v>
      </c>
      <c r="F102" s="49">
        <f t="shared" ref="F102:F110" si="3">SUM(G102:J102)</f>
        <v>0</v>
      </c>
      <c r="G102" s="50">
        <f>G55/744</f>
        <v>0</v>
      </c>
      <c r="H102" s="50">
        <f>H55/744</f>
        <v>0</v>
      </c>
      <c r="I102" s="50">
        <f>I55/744</f>
        <v>0</v>
      </c>
      <c r="J102" s="50">
        <f>J55/744</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0.3736236559139785</v>
      </c>
      <c r="G104" s="70">
        <f>SUM(G105:G106)</f>
        <v>0</v>
      </c>
      <c r="H104" s="70">
        <f>SUM(H105:H106)</f>
        <v>6.1682795698924736E-2</v>
      </c>
      <c r="I104" s="70">
        <f>SUM(I105:I106)</f>
        <v>0.25573387096774192</v>
      </c>
      <c r="J104" s="52">
        <f>SUM(J105:J106)</f>
        <v>5.6206989247311823E-2</v>
      </c>
      <c r="K104" s="13"/>
    </row>
    <row r="105" spans="1:11" ht="24" customHeight="1">
      <c r="A105" s="5"/>
      <c r="B105" s="1"/>
      <c r="C105" s="12"/>
      <c r="D105" s="47" t="s">
        <v>67</v>
      </c>
      <c r="E105" s="48" t="s">
        <v>68</v>
      </c>
      <c r="F105" s="49">
        <f t="shared" si="3"/>
        <v>0</v>
      </c>
      <c r="G105" s="50">
        <f>G58/744</f>
        <v>0</v>
      </c>
      <c r="H105" s="50">
        <f t="shared" ref="H105:J106" si="4">H58/744</f>
        <v>0</v>
      </c>
      <c r="I105" s="50">
        <f t="shared" si="4"/>
        <v>0</v>
      </c>
      <c r="J105" s="50">
        <f t="shared" si="4"/>
        <v>0</v>
      </c>
      <c r="K105" s="13"/>
    </row>
    <row r="106" spans="1:11" ht="24" customHeight="1">
      <c r="A106" s="5"/>
      <c r="B106" s="1"/>
      <c r="C106" s="12"/>
      <c r="D106" s="47" t="s">
        <v>69</v>
      </c>
      <c r="E106" s="83" t="s">
        <v>70</v>
      </c>
      <c r="F106" s="49">
        <f t="shared" si="3"/>
        <v>0.3736236559139785</v>
      </c>
      <c r="G106" s="50">
        <f>G59/744</f>
        <v>0</v>
      </c>
      <c r="H106" s="50">
        <f t="shared" si="4"/>
        <v>6.1682795698924736E-2</v>
      </c>
      <c r="I106" s="50">
        <f t="shared" si="4"/>
        <v>0.25573387096774192</v>
      </c>
      <c r="J106" s="50">
        <f t="shared" si="4"/>
        <v>5.6206989247311823E-2</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3"/>
        <v>0</v>
      </c>
      <c r="G108" s="50">
        <f>G61/744</f>
        <v>0</v>
      </c>
      <c r="H108" s="50">
        <f t="shared" ref="H108:J109" si="5">H61/744</f>
        <v>0</v>
      </c>
      <c r="I108" s="50">
        <f t="shared" si="5"/>
        <v>0</v>
      </c>
      <c r="J108" s="50">
        <f t="shared" si="5"/>
        <v>0</v>
      </c>
      <c r="K108" s="13"/>
    </row>
    <row r="109" spans="1:11" ht="30" customHeight="1">
      <c r="A109" s="5"/>
      <c r="B109" s="1"/>
      <c r="C109" s="12"/>
      <c r="D109" s="47" t="s">
        <v>73</v>
      </c>
      <c r="E109" s="68" t="s">
        <v>74</v>
      </c>
      <c r="F109" s="49">
        <f t="shared" si="3"/>
        <v>0</v>
      </c>
      <c r="G109" s="50">
        <f>G62/744</f>
        <v>0</v>
      </c>
      <c r="H109" s="50">
        <f t="shared" si="5"/>
        <v>0</v>
      </c>
      <c r="I109" s="50">
        <f t="shared" si="5"/>
        <v>0</v>
      </c>
      <c r="J109" s="50">
        <f t="shared" si="5"/>
        <v>0</v>
      </c>
      <c r="K109" s="13"/>
    </row>
    <row r="110" spans="1:11" ht="30" customHeight="1">
      <c r="A110" s="5"/>
      <c r="B110" s="1"/>
      <c r="C110" s="12"/>
      <c r="D110" s="84" t="s">
        <v>75</v>
      </c>
      <c r="E110" s="85" t="s">
        <v>76</v>
      </c>
      <c r="F110" s="86">
        <f t="shared" si="3"/>
        <v>6.9388939039072284E-16</v>
      </c>
      <c r="G110" s="87">
        <f>G65-G80-G101-G102-G104+G108-G109</f>
        <v>0</v>
      </c>
      <c r="H110" s="87">
        <f>H65+H75-H80-H101-H102-H104+H108-H109</f>
        <v>1.3877787807814457E-16</v>
      </c>
      <c r="I110" s="87">
        <f>I65+I75-I80-I101-I102-I104+I108-I109</f>
        <v>2.2204460492503131E-16</v>
      </c>
      <c r="J110" s="88">
        <f>J65+J75-J80-J102-J104+J108-J109</f>
        <v>3.3306690738754696E-16</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2169.4081566199998</v>
      </c>
      <c r="G115" s="97">
        <f>SUM(G116,G119,G122)</f>
        <v>0</v>
      </c>
      <c r="H115" s="97">
        <f>SUM(H116,H119,H122)</f>
        <v>1550.08833125</v>
      </c>
      <c r="I115" s="97">
        <f>SUM(I116,I119,I122)</f>
        <v>539.10684218999995</v>
      </c>
      <c r="J115" s="98">
        <f>SUM(J116,J119,J122)</f>
        <v>80.212983179999995</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2169.4081566199998</v>
      </c>
      <c r="G122" s="70">
        <f>SUM(G123:G126)</f>
        <v>0</v>
      </c>
      <c r="H122" s="70">
        <f>SUM(H123:H126)</f>
        <v>1550.08833125</v>
      </c>
      <c r="I122" s="70">
        <f>SUM(I123:I126)</f>
        <v>539.10684218999995</v>
      </c>
      <c r="J122" s="52">
        <f>SUM(J123:J126)</f>
        <v>80.212983179999995</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472.82007021999993</v>
      </c>
      <c r="G125" s="50"/>
      <c r="H125" s="50">
        <f>H33*0.13229</f>
        <v>383.22097924999997</v>
      </c>
      <c r="I125" s="50">
        <f>I33*0.13229</f>
        <v>9.3861077899999987</v>
      </c>
      <c r="J125" s="50">
        <f>J33*0.13229</f>
        <v>80.212983179999995</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0</v>
      </c>
      <c r="G132" s="44">
        <f>SUM(G133,G136,G139)</f>
        <v>0</v>
      </c>
      <c r="H132" s="44">
        <f>SUM(H133,H136,H139)</f>
        <v>0</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0</v>
      </c>
      <c r="G139" s="70">
        <f>SUM(G140:G142)</f>
        <v>0</v>
      </c>
      <c r="H139" s="70">
        <f>SUM(H140:H142)</f>
        <v>0</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0</v>
      </c>
      <c r="G141" s="50"/>
      <c r="H141" s="50"/>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L147"/>
  <sheetViews>
    <sheetView topLeftCell="C7"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104</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3788.0230000000001</v>
      </c>
      <c r="G18" s="45">
        <f>SUM(G19,G20,G23,G27)</f>
        <v>0</v>
      </c>
      <c r="H18" s="45">
        <f>SUM(H19,H20,H23,H27)</f>
        <v>3514.9</v>
      </c>
      <c r="I18" s="45">
        <f>SUM(I19,I20,I23,I27)</f>
        <v>273.12299999999999</v>
      </c>
      <c r="J18" s="46">
        <f>SUM(J19,J20,J23,J27)</f>
        <v>0</v>
      </c>
      <c r="K18" s="13"/>
    </row>
    <row r="19" spans="1:11" ht="24" customHeight="1">
      <c r="A19" s="5"/>
      <c r="B19" s="1"/>
      <c r="C19" s="12"/>
      <c r="D19" s="47" t="s">
        <v>12</v>
      </c>
      <c r="E19" s="48" t="s">
        <v>13</v>
      </c>
      <c r="F19" s="49">
        <f>SUM(G19:J19)</f>
        <v>3514.9</v>
      </c>
      <c r="G19" s="50"/>
      <c r="H19" s="50">
        <v>3514.9</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273.12299999999999</v>
      </c>
      <c r="G23" s="49">
        <f>SUM(G24:G26)</f>
        <v>0</v>
      </c>
      <c r="H23" s="49">
        <f>SUM(H24:H26)</f>
        <v>0</v>
      </c>
      <c r="I23" s="49">
        <f>SUM(I24:I26)</f>
        <v>273.12299999999999</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273.12299999999999</v>
      </c>
      <c r="G25" s="50"/>
      <c r="H25" s="50"/>
      <c r="I25" s="50">
        <v>273.12299999999999</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1301.7010000000002</v>
      </c>
      <c r="G28" s="69"/>
      <c r="H28" s="70">
        <f>H29</f>
        <v>0</v>
      </c>
      <c r="I28" s="70">
        <f>I29+I30</f>
        <v>634.87300000000005</v>
      </c>
      <c r="J28" s="52">
        <f>J29+J30+J31</f>
        <v>666.8280000000002</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634.87300000000005</v>
      </c>
      <c r="G30" s="69"/>
      <c r="H30" s="69"/>
      <c r="I30" s="50">
        <f>H19-H33-H57</f>
        <v>634.87300000000005</v>
      </c>
      <c r="J30" s="51"/>
      <c r="K30" s="13"/>
    </row>
    <row r="31" spans="1:11" ht="24" customHeight="1">
      <c r="A31" s="5"/>
      <c r="B31" s="1"/>
      <c r="C31" s="12"/>
      <c r="D31" s="47" t="s">
        <v>31</v>
      </c>
      <c r="E31" s="48" t="s">
        <v>7</v>
      </c>
      <c r="F31" s="49">
        <f>SUM(J31)</f>
        <v>666.8280000000002</v>
      </c>
      <c r="G31" s="71"/>
      <c r="H31" s="71"/>
      <c r="I31" s="71"/>
      <c r="J31" s="72">
        <f>I18+I28-I33-I57</f>
        <v>666.8280000000002</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3570.8149999999996</v>
      </c>
      <c r="G33" s="70">
        <f>SUM(G34,G41,G45,G48,G51)</f>
        <v>0</v>
      </c>
      <c r="H33" s="70">
        <f>SUM(H34,H41,H45,H48,H51)</f>
        <v>2839.393</v>
      </c>
      <c r="I33" s="70">
        <f>SUM(I34,I41,I45,I48,I51)</f>
        <v>81.497</v>
      </c>
      <c r="J33" s="52">
        <f>SUM(J34,J41,J45,J48,J51)</f>
        <v>649.92499999999995</v>
      </c>
      <c r="K33" s="13"/>
    </row>
    <row r="34" spans="1:11" ht="24" customHeight="1">
      <c r="A34" s="5"/>
      <c r="B34" s="1"/>
      <c r="C34" s="12"/>
      <c r="D34" s="47" t="s">
        <v>34</v>
      </c>
      <c r="E34" s="48" t="s">
        <v>35</v>
      </c>
      <c r="F34" s="49">
        <f>SUM(G34:J34)</f>
        <v>1804.421</v>
      </c>
      <c r="G34" s="49">
        <f>SUM(G35:G40)</f>
        <v>0</v>
      </c>
      <c r="H34" s="49">
        <f>SUM(H35:H40)</f>
        <v>1072.999</v>
      </c>
      <c r="I34" s="49">
        <f>SUM(I35:I40)</f>
        <v>81.497</v>
      </c>
      <c r="J34" s="52">
        <f>SUM(J35:J40)</f>
        <v>649.92499999999995</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683.50199999999995</v>
      </c>
      <c r="G36" s="50"/>
      <c r="H36" s="50">
        <v>100.867</v>
      </c>
      <c r="I36" s="50">
        <v>0.67800000000000005</v>
      </c>
      <c r="J36" s="67">
        <v>581.95699999999999</v>
      </c>
      <c r="K36" s="58"/>
    </row>
    <row r="37" spans="1:11" s="59" customFormat="1" ht="15" customHeight="1">
      <c r="A37" s="53"/>
      <c r="B37" s="2"/>
      <c r="C37" s="64" t="s">
        <v>21</v>
      </c>
      <c r="D37" s="65" t="s">
        <v>39</v>
      </c>
      <c r="E37" s="66" t="s">
        <v>40</v>
      </c>
      <c r="F37" s="49">
        <f>SUM(G37:J37)</f>
        <v>166.61099999999999</v>
      </c>
      <c r="G37" s="50"/>
      <c r="H37" s="50">
        <v>17.824000000000002</v>
      </c>
      <c r="I37" s="50">
        <v>80.819000000000003</v>
      </c>
      <c r="J37" s="67">
        <v>67.968000000000004</v>
      </c>
      <c r="K37" s="58"/>
    </row>
    <row r="38" spans="1:11" s="59" customFormat="1" ht="15" customHeight="1">
      <c r="A38" s="53"/>
      <c r="B38" s="2"/>
      <c r="C38" s="64" t="s">
        <v>21</v>
      </c>
      <c r="D38" s="65" t="s">
        <v>41</v>
      </c>
      <c r="E38" s="66" t="s">
        <v>42</v>
      </c>
      <c r="F38" s="49">
        <f>SUM(G38:J38)</f>
        <v>421.34100000000001</v>
      </c>
      <c r="G38" s="50"/>
      <c r="H38" s="50">
        <v>421.34100000000001</v>
      </c>
      <c r="I38" s="50"/>
      <c r="J38" s="67"/>
      <c r="K38" s="58"/>
    </row>
    <row r="39" spans="1:11" s="59" customFormat="1" ht="15" customHeight="1">
      <c r="A39" s="53"/>
      <c r="B39" s="2"/>
      <c r="C39" s="64" t="s">
        <v>21</v>
      </c>
      <c r="D39" s="65" t="s">
        <v>43</v>
      </c>
      <c r="E39" s="66" t="s">
        <v>44</v>
      </c>
      <c r="F39" s="49">
        <f>SUM(G39:J39)</f>
        <v>532.96699999999998</v>
      </c>
      <c r="G39" s="50"/>
      <c r="H39" s="50">
        <v>532.96699999999998</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1766.394</v>
      </c>
      <c r="G41" s="49">
        <f>SUM(G42:G44)</f>
        <v>0</v>
      </c>
      <c r="H41" s="49">
        <f>SUM(H42:H44)</f>
        <v>1766.394</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1766.394</v>
      </c>
      <c r="G43" s="50"/>
      <c r="H43" s="50">
        <v>1766.394</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1301.7010000000002</v>
      </c>
      <c r="G54" s="70">
        <f>SUM(G29:J29)</f>
        <v>0</v>
      </c>
      <c r="H54" s="70">
        <f>SUM(G30:J30)</f>
        <v>634.87300000000005</v>
      </c>
      <c r="I54" s="70">
        <f>SUM(G31:J31)</f>
        <v>666.8280000000002</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217.208</v>
      </c>
      <c r="G57" s="70">
        <f>SUM(G58:G59)</f>
        <v>0</v>
      </c>
      <c r="H57" s="70">
        <f>SUM(H58:H59)</f>
        <v>40.634</v>
      </c>
      <c r="I57" s="70">
        <f>SUM(I58:I59)</f>
        <v>159.67099999999999</v>
      </c>
      <c r="J57" s="52">
        <f>SUM(J58:J59)</f>
        <v>16.902999999999999</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217.208</v>
      </c>
      <c r="G59" s="50"/>
      <c r="H59" s="50">
        <v>40.634</v>
      </c>
      <c r="I59" s="50">
        <v>159.67099999999999</v>
      </c>
      <c r="J59" s="51">
        <v>16.902999999999999</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2.0605739337042905E-13</v>
      </c>
      <c r="G63" s="87">
        <f>G18-G33-G54-G55-G57+G61-G62</f>
        <v>0</v>
      </c>
      <c r="H63" s="87">
        <f>H18+H28-H33-H54-H55-H57+H61-H62</f>
        <v>1.4210854715202004E-14</v>
      </c>
      <c r="I63" s="87">
        <f>I18+I28-I33-I54-I55-I57+I61-I62</f>
        <v>-5.6843418860808015E-14</v>
      </c>
      <c r="J63" s="88">
        <f>J18+J28-J33-J55-J57+J61-J62</f>
        <v>2.4868995751603507E-13</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5.2611430555555554</v>
      </c>
      <c r="G65" s="45">
        <f>SUM(G66,G67,G70,G74)</f>
        <v>0</v>
      </c>
      <c r="H65" s="45">
        <f>SUM(H66,H67,H70,H74)</f>
        <v>4.8818055555555553</v>
      </c>
      <c r="I65" s="45">
        <f>SUM(I66,I67,I70,I74)</f>
        <v>0.37933749999999999</v>
      </c>
      <c r="J65" s="46">
        <f>SUM(J66,J67,J70,J74)</f>
        <v>0</v>
      </c>
      <c r="K65" s="13"/>
    </row>
    <row r="66" spans="1:11" ht="24" customHeight="1">
      <c r="A66" s="5"/>
      <c r="B66" s="1"/>
      <c r="C66" s="12"/>
      <c r="D66" s="47" t="s">
        <v>12</v>
      </c>
      <c r="E66" s="48" t="s">
        <v>78</v>
      </c>
      <c r="F66" s="49">
        <f>SUM(G66:J66)</f>
        <v>4.8818055555555553</v>
      </c>
      <c r="G66" s="50">
        <f>G19/672</f>
        <v>0</v>
      </c>
      <c r="H66" s="50">
        <f>H19/720</f>
        <v>4.8818055555555553</v>
      </c>
      <c r="I66" s="50">
        <f>I19/720</f>
        <v>0</v>
      </c>
      <c r="J66" s="50">
        <f>J19/720</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0.37933749999999999</v>
      </c>
      <c r="G70" s="49">
        <f>SUM(G71:G73)</f>
        <v>0</v>
      </c>
      <c r="H70" s="49">
        <f>SUM(H71:H73)</f>
        <v>0</v>
      </c>
      <c r="I70" s="49">
        <f>SUM(I71:I73)</f>
        <v>0.37933749999999999</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IF('[8]46 - передача'!$E$25="", "", '[8]46 - передача'!$E$25)</f>
        <v>Филиал КВЭП ЗАО "РАМО-М"</v>
      </c>
      <c r="F72" s="49">
        <f>SUM(G72:J72)</f>
        <v>0.37933749999999999</v>
      </c>
      <c r="G72" s="50">
        <f>G25/672</f>
        <v>0</v>
      </c>
      <c r="H72" s="50">
        <f>H25/672</f>
        <v>0</v>
      </c>
      <c r="I72" s="50">
        <f>I25/720</f>
        <v>0.37933749999999999</v>
      </c>
      <c r="J72" s="50">
        <f>J25717</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G27/672</f>
        <v>0</v>
      </c>
      <c r="H74" s="50">
        <f>H27/672</f>
        <v>0</v>
      </c>
      <c r="I74" s="50">
        <f>I27/672</f>
        <v>0</v>
      </c>
      <c r="J74" s="50">
        <f>J27/672</f>
        <v>0</v>
      </c>
      <c r="K74" s="13"/>
    </row>
    <row r="75" spans="1:11" ht="30" customHeight="1">
      <c r="A75" s="5"/>
      <c r="B75" s="1"/>
      <c r="C75" s="12"/>
      <c r="D75" s="47" t="s">
        <v>27</v>
      </c>
      <c r="E75" s="68" t="s">
        <v>28</v>
      </c>
      <c r="F75" s="49">
        <f>SUM(H75:J75)</f>
        <v>1.8079180555555558</v>
      </c>
      <c r="G75" s="92"/>
      <c r="H75" s="70">
        <f>H76</f>
        <v>0</v>
      </c>
      <c r="I75" s="70">
        <f>I76+I77</f>
        <v>0.8817680555555556</v>
      </c>
      <c r="J75" s="52">
        <f>J76+J77+J78</f>
        <v>0.92615000000000025</v>
      </c>
      <c r="K75" s="13"/>
    </row>
    <row r="76" spans="1:11" ht="24" customHeight="1">
      <c r="A76" s="5"/>
      <c r="B76" s="1"/>
      <c r="C76" s="12"/>
      <c r="D76" s="47" t="s">
        <v>29</v>
      </c>
      <c r="E76" s="48" t="s">
        <v>5</v>
      </c>
      <c r="F76" s="49">
        <f>SUM(H76:J76)</f>
        <v>0</v>
      </c>
      <c r="G76" s="92"/>
      <c r="H76" s="50">
        <f>H29/672</f>
        <v>0</v>
      </c>
      <c r="I76" s="50">
        <f>I29/672</f>
        <v>0</v>
      </c>
      <c r="J76" s="50">
        <f>J29/672</f>
        <v>0</v>
      </c>
      <c r="K76" s="13"/>
    </row>
    <row r="77" spans="1:11" ht="24" customHeight="1">
      <c r="A77" s="5"/>
      <c r="B77" s="1"/>
      <c r="C77" s="12"/>
      <c r="D77" s="47" t="s">
        <v>30</v>
      </c>
      <c r="E77" s="48" t="s">
        <v>6</v>
      </c>
      <c r="F77" s="49">
        <f>SUM(I77:J77)</f>
        <v>0.8817680555555556</v>
      </c>
      <c r="G77" s="92"/>
      <c r="H77" s="92"/>
      <c r="I77" s="50">
        <f>I30/720</f>
        <v>0.8817680555555556</v>
      </c>
      <c r="J77" s="50">
        <f>J30/672</f>
        <v>0</v>
      </c>
      <c r="K77" s="13"/>
    </row>
    <row r="78" spans="1:11" ht="24" customHeight="1">
      <c r="A78" s="5"/>
      <c r="B78" s="1"/>
      <c r="C78" s="12"/>
      <c r="D78" s="47" t="s">
        <v>31</v>
      </c>
      <c r="E78" s="48" t="s">
        <v>7</v>
      </c>
      <c r="F78" s="49">
        <f>SUM(J78)</f>
        <v>0.92615000000000025</v>
      </c>
      <c r="G78" s="92"/>
      <c r="H78" s="92"/>
      <c r="I78" s="92"/>
      <c r="J78" s="51">
        <f>J31/720</f>
        <v>0.92615000000000025</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4.9594652777777775</v>
      </c>
      <c r="G80" s="70">
        <f>SUM(G81,G88,G92,G95,G98)</f>
        <v>0</v>
      </c>
      <c r="H80" s="70">
        <f>SUM(H81,H88,H92,H95,H98)</f>
        <v>3.9436013888888888</v>
      </c>
      <c r="I80" s="70">
        <f>SUM(I81,I88,I92,I95,I98)</f>
        <v>0.11319027777777778</v>
      </c>
      <c r="J80" s="52">
        <f>SUM(J81,J88,J92,J95,J98)</f>
        <v>0.90267361111111111</v>
      </c>
      <c r="K80" s="13"/>
    </row>
    <row r="81" spans="1:11" ht="24" customHeight="1">
      <c r="A81" s="5"/>
      <c r="B81" s="1"/>
      <c r="C81" s="12"/>
      <c r="D81" s="47" t="s">
        <v>34</v>
      </c>
      <c r="E81" s="48" t="s">
        <v>35</v>
      </c>
      <c r="F81" s="49">
        <f>SUM(G81:J81)</f>
        <v>2.5061402777777779</v>
      </c>
      <c r="G81" s="49">
        <f>SUM(G82:G87)</f>
        <v>0</v>
      </c>
      <c r="H81" s="49">
        <f>SUM(H82:H87)</f>
        <v>1.4902763888888888</v>
      </c>
      <c r="I81" s="49">
        <f>SUM(I82:I87)</f>
        <v>0.11319027777777778</v>
      </c>
      <c r="J81" s="52">
        <f>SUM(J82:J87)</f>
        <v>0.90267361111111111</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IF('[8]46 - передача'!$E$36="", "", '[8]46 - передача'!$E$36)</f>
        <v>ОАО "Кубаньэнергосбыт"</v>
      </c>
      <c r="F83" s="49">
        <f>SUM(G83:J83)</f>
        <v>0.94930833333333331</v>
      </c>
      <c r="G83" s="50">
        <f t="shared" ref="G83:J86" si="1">G36/720</f>
        <v>0</v>
      </c>
      <c r="H83" s="50">
        <f t="shared" si="1"/>
        <v>0.14009305555555557</v>
      </c>
      <c r="I83" s="50">
        <f t="shared" si="1"/>
        <v>9.4166666666666672E-4</v>
      </c>
      <c r="J83" s="50">
        <f t="shared" si="1"/>
        <v>0.80827361111111107</v>
      </c>
      <c r="K83" s="58"/>
    </row>
    <row r="84" spans="1:11" s="59" customFormat="1" ht="15" customHeight="1">
      <c r="A84" s="53"/>
      <c r="B84" s="2"/>
      <c r="C84" s="90" t="s">
        <v>21</v>
      </c>
      <c r="D84" s="65" t="s">
        <v>39</v>
      </c>
      <c r="E84" s="91" t="str">
        <f>IF('[8]46 - передача'!$E$37="", "", '[8]46 - передача'!$E$37)</f>
        <v>ОАО "НЭСК"</v>
      </c>
      <c r="F84" s="49">
        <f>SUM(G84:J84)</f>
        <v>0.23140416666666669</v>
      </c>
      <c r="G84" s="50">
        <f t="shared" si="1"/>
        <v>0</v>
      </c>
      <c r="H84" s="50">
        <f t="shared" si="1"/>
        <v>2.4755555555555558E-2</v>
      </c>
      <c r="I84" s="50">
        <f t="shared" si="1"/>
        <v>0.11224861111111112</v>
      </c>
      <c r="J84" s="50">
        <f t="shared" si="1"/>
        <v>9.4400000000000012E-2</v>
      </c>
      <c r="K84" s="58"/>
    </row>
    <row r="85" spans="1:11" s="59" customFormat="1" ht="15" customHeight="1">
      <c r="A85" s="53"/>
      <c r="B85" s="2"/>
      <c r="C85" s="90" t="s">
        <v>21</v>
      </c>
      <c r="D85" s="65" t="s">
        <v>41</v>
      </c>
      <c r="E85" s="91" t="str">
        <f>IF('[8]46 - передача'!$E$38="", "", '[8]46 - передача'!$E$38)</f>
        <v>ООО "Региональная энергосбытовая компания" (ОПП)</v>
      </c>
      <c r="F85" s="49">
        <f>SUM(G85:J85)</f>
        <v>0.58519583333333336</v>
      </c>
      <c r="G85" s="50">
        <f t="shared" si="1"/>
        <v>0</v>
      </c>
      <c r="H85" s="50">
        <f t="shared" si="1"/>
        <v>0.58519583333333336</v>
      </c>
      <c r="I85" s="50">
        <f t="shared" si="1"/>
        <v>0</v>
      </c>
      <c r="J85" s="50">
        <f t="shared" si="1"/>
        <v>0</v>
      </c>
      <c r="K85" s="58"/>
    </row>
    <row r="86" spans="1:11" s="59" customFormat="1" ht="15" customHeight="1">
      <c r="A86" s="53"/>
      <c r="B86" s="2"/>
      <c r="C86" s="90" t="s">
        <v>21</v>
      </c>
      <c r="D86" s="65" t="s">
        <v>43</v>
      </c>
      <c r="E86" s="91" t="str">
        <f>IF('[8]46 - передача'!$E$39="", "", '[8]46 - передача'!$E$39)</f>
        <v>ЗАО "МАРЭМ+"</v>
      </c>
      <c r="F86" s="49">
        <f>SUM(G86:J86)</f>
        <v>0.7402319444444444</v>
      </c>
      <c r="G86" s="50">
        <f t="shared" si="1"/>
        <v>0</v>
      </c>
      <c r="H86" s="50">
        <f t="shared" si="1"/>
        <v>0.7402319444444444</v>
      </c>
      <c r="I86" s="50">
        <f t="shared" si="1"/>
        <v>0</v>
      </c>
      <c r="J86" s="50">
        <f t="shared" si="1"/>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2.453325</v>
      </c>
      <c r="G88" s="49">
        <f>SUM(G89:G91)</f>
        <v>0</v>
      </c>
      <c r="H88" s="49">
        <f>SUM(H89:H91)</f>
        <v>2.453325</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IF('[8]46 - передача'!$E$43="", "", '[8]46 - передача'!$E$43)</f>
        <v>ОАО "НЭСК-электросети"</v>
      </c>
      <c r="F90" s="49">
        <f>SUM(G90:J90)</f>
        <v>2.453325</v>
      </c>
      <c r="G90" s="50">
        <f>G43/720</f>
        <v>0</v>
      </c>
      <c r="H90" s="50">
        <f>H43/720</f>
        <v>2.453325</v>
      </c>
      <c r="I90" s="50">
        <f>I43/720</f>
        <v>0</v>
      </c>
      <c r="J90" s="50">
        <f>J43/720</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1.8079180555555558</v>
      </c>
      <c r="G101" s="70">
        <f>SUM(G76:J76)</f>
        <v>0</v>
      </c>
      <c r="H101" s="70">
        <f>SUM(G77:J77)</f>
        <v>0.8817680555555556</v>
      </c>
      <c r="I101" s="70">
        <f>SUM(G78:J78)</f>
        <v>0.92615000000000025</v>
      </c>
      <c r="J101" s="82"/>
      <c r="K101" s="13"/>
    </row>
    <row r="102" spans="1:11" ht="30" customHeight="1">
      <c r="A102" s="5"/>
      <c r="B102" s="1"/>
      <c r="C102" s="12"/>
      <c r="D102" s="47" t="s">
        <v>63</v>
      </c>
      <c r="E102" s="68" t="s">
        <v>64</v>
      </c>
      <c r="F102" s="49">
        <f t="shared" ref="F102:F110" si="2">SUM(G102:J102)</f>
        <v>0</v>
      </c>
      <c r="G102" s="50">
        <f>G55/720</f>
        <v>0</v>
      </c>
      <c r="H102" s="50">
        <f>H55/720</f>
        <v>0</v>
      </c>
      <c r="I102" s="50">
        <f>I55/720</f>
        <v>0</v>
      </c>
      <c r="J102" s="50">
        <f>J55/720</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0.30167777777777777</v>
      </c>
      <c r="G104" s="70">
        <f>SUM(G105:G106)</f>
        <v>0</v>
      </c>
      <c r="H104" s="70">
        <f>SUM(H105:H106)</f>
        <v>5.6436111111111111E-2</v>
      </c>
      <c r="I104" s="70">
        <f>SUM(I105:I106)</f>
        <v>0.22176527777777777</v>
      </c>
      <c r="J104" s="52">
        <f>SUM(J105:J106)</f>
        <v>2.3476388888888887E-2</v>
      </c>
      <c r="K104" s="13"/>
    </row>
    <row r="105" spans="1:11" ht="24" customHeight="1">
      <c r="A105" s="5"/>
      <c r="B105" s="1"/>
      <c r="C105" s="12"/>
      <c r="D105" s="47" t="s">
        <v>67</v>
      </c>
      <c r="E105" s="48" t="s">
        <v>68</v>
      </c>
      <c r="F105" s="49">
        <f t="shared" si="2"/>
        <v>0</v>
      </c>
      <c r="G105" s="50">
        <f t="shared" ref="G105:J106" si="3">G58/720</f>
        <v>0</v>
      </c>
      <c r="H105" s="50">
        <f t="shared" si="3"/>
        <v>0</v>
      </c>
      <c r="I105" s="50">
        <f t="shared" si="3"/>
        <v>0</v>
      </c>
      <c r="J105" s="50">
        <f t="shared" si="3"/>
        <v>0</v>
      </c>
      <c r="K105" s="13"/>
    </row>
    <row r="106" spans="1:11" ht="24" customHeight="1">
      <c r="A106" s="5"/>
      <c r="B106" s="1"/>
      <c r="C106" s="12"/>
      <c r="D106" s="47" t="s">
        <v>69</v>
      </c>
      <c r="E106" s="83" t="s">
        <v>70</v>
      </c>
      <c r="F106" s="49">
        <f t="shared" si="2"/>
        <v>0.30167777777777777</v>
      </c>
      <c r="G106" s="50">
        <f t="shared" si="3"/>
        <v>0</v>
      </c>
      <c r="H106" s="50">
        <f t="shared" si="3"/>
        <v>5.6436111111111111E-2</v>
      </c>
      <c r="I106" s="50">
        <f t="shared" si="3"/>
        <v>0.22176527777777777</v>
      </c>
      <c r="J106" s="50">
        <f t="shared" si="3"/>
        <v>2.3476388888888887E-2</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2"/>
        <v>0</v>
      </c>
      <c r="G108" s="50">
        <f t="shared" ref="G108:J109" si="4">G61/720</f>
        <v>0</v>
      </c>
      <c r="H108" s="50">
        <f t="shared" si="4"/>
        <v>0</v>
      </c>
      <c r="I108" s="50">
        <f t="shared" si="4"/>
        <v>0</v>
      </c>
      <c r="J108" s="50">
        <f t="shared" si="4"/>
        <v>0</v>
      </c>
      <c r="K108" s="13"/>
    </row>
    <row r="109" spans="1:11" ht="30" customHeight="1">
      <c r="A109" s="5"/>
      <c r="B109" s="1"/>
      <c r="C109" s="12"/>
      <c r="D109" s="47" t="s">
        <v>73</v>
      </c>
      <c r="E109" s="68" t="s">
        <v>74</v>
      </c>
      <c r="F109" s="49">
        <f t="shared" si="2"/>
        <v>0</v>
      </c>
      <c r="G109" s="50">
        <f t="shared" si="4"/>
        <v>0</v>
      </c>
      <c r="H109" s="50">
        <f t="shared" si="4"/>
        <v>0</v>
      </c>
      <c r="I109" s="50">
        <f t="shared" si="4"/>
        <v>0</v>
      </c>
      <c r="J109" s="50">
        <f t="shared" si="4"/>
        <v>0</v>
      </c>
      <c r="K109" s="13"/>
    </row>
    <row r="110" spans="1:11" ht="30" customHeight="1">
      <c r="A110" s="5"/>
      <c r="B110" s="1"/>
      <c r="C110" s="12"/>
      <c r="D110" s="84" t="s">
        <v>75</v>
      </c>
      <c r="E110" s="85" t="s">
        <v>76</v>
      </c>
      <c r="F110" s="86">
        <f t="shared" si="2"/>
        <v>-2.7755575615628914E-16</v>
      </c>
      <c r="G110" s="87">
        <f>G65-G80-G101-G102-G104+G108-G109</f>
        <v>0</v>
      </c>
      <c r="H110" s="87">
        <f>H65+H75-H80-H101-H102-H104+H108-H109</f>
        <v>-2.0122792321330962E-16</v>
      </c>
      <c r="I110" s="87">
        <f>I65+I75-I80-I101-I102-I104+I108-I109</f>
        <v>-3.3306690738754696E-16</v>
      </c>
      <c r="J110" s="88">
        <f>J65+J75-J80-J102-J104+J108-J109</f>
        <v>2.5673907444456745E-16</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2168.97120275</v>
      </c>
      <c r="G115" s="97">
        <f>SUM(G116,G119,G122)</f>
        <v>0</v>
      </c>
      <c r="H115" s="97">
        <f>SUM(H116,H119,H122)</f>
        <v>1542.49065197</v>
      </c>
      <c r="I115" s="97">
        <f>SUM(I116,I119,I122)</f>
        <v>540.50197252999999</v>
      </c>
      <c r="J115" s="98">
        <f>SUM(J116,J119,J122)</f>
        <v>85.978578249999984</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2168.97120275</v>
      </c>
      <c r="G122" s="70">
        <f>SUM(G123:G126)</f>
        <v>0</v>
      </c>
      <c r="H122" s="70">
        <f>SUM(H123:H126)</f>
        <v>1542.49065197</v>
      </c>
      <c r="I122" s="70">
        <f>SUM(I123:I126)</f>
        <v>540.50197252999999</v>
      </c>
      <c r="J122" s="52">
        <f>SUM(J123:J126)</f>
        <v>85.978578249999984</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472.38311635000002</v>
      </c>
      <c r="G125" s="50"/>
      <c r="H125" s="50">
        <f>H33*0.13229</f>
        <v>375.62329997000001</v>
      </c>
      <c r="I125" s="50">
        <f>I33*0.13229</f>
        <v>10.781238129999998</v>
      </c>
      <c r="J125" s="50">
        <f>J33*0.13229</f>
        <v>85.978578249999984</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0</v>
      </c>
      <c r="G132" s="44">
        <f>SUM(G133,G136,G139)</f>
        <v>0</v>
      </c>
      <c r="H132" s="44">
        <f>SUM(H133,H136,H139)</f>
        <v>0</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0</v>
      </c>
      <c r="G139" s="70">
        <f>SUM(G140:G142)</f>
        <v>0</v>
      </c>
      <c r="H139" s="70">
        <f>SUM(H140:H142)</f>
        <v>0</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0</v>
      </c>
      <c r="G141" s="50"/>
      <c r="H141" s="50"/>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L147"/>
  <sheetViews>
    <sheetView topLeftCell="C7"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105</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4555.1480000000001</v>
      </c>
      <c r="G18" s="45">
        <f>SUM(G19,G20,G23,G27)</f>
        <v>0</v>
      </c>
      <c r="H18" s="45">
        <f>SUM(H19,H20,H23,H27)</f>
        <v>4321.2979999999998</v>
      </c>
      <c r="I18" s="45">
        <f>SUM(I19,I20,I23,I27)</f>
        <v>233.85</v>
      </c>
      <c r="J18" s="46">
        <f>SUM(J19,J20,J23,J27)</f>
        <v>0</v>
      </c>
      <c r="K18" s="13"/>
    </row>
    <row r="19" spans="1:11" ht="24" customHeight="1">
      <c r="A19" s="5"/>
      <c r="B19" s="1"/>
      <c r="C19" s="12"/>
      <c r="D19" s="47" t="s">
        <v>12</v>
      </c>
      <c r="E19" s="48" t="s">
        <v>13</v>
      </c>
      <c r="F19" s="49">
        <f>SUM(G19:J19)</f>
        <v>4321.2979999999998</v>
      </c>
      <c r="G19" s="50"/>
      <c r="H19" s="50">
        <f>4321298/1000</f>
        <v>4321.2979999999998</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233.85</v>
      </c>
      <c r="G23" s="49">
        <f>SUM(G24:G26)</f>
        <v>0</v>
      </c>
      <c r="H23" s="49">
        <f>SUM(H24:H26)</f>
        <v>0</v>
      </c>
      <c r="I23" s="49">
        <f>SUM(I24:I26)</f>
        <v>233.85</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233.85</v>
      </c>
      <c r="G25" s="50"/>
      <c r="H25" s="50"/>
      <c r="I25" s="50">
        <f>233850/1000</f>
        <v>233.85</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1647.2539999999999</v>
      </c>
      <c r="G28" s="69"/>
      <c r="H28" s="70">
        <f>H29</f>
        <v>0</v>
      </c>
      <c r="I28" s="70">
        <f>I29+I30</f>
        <v>879.16399999999987</v>
      </c>
      <c r="J28" s="52">
        <f>J29+J30+J31</f>
        <v>768.08999999999992</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879.16399999999987</v>
      </c>
      <c r="G30" s="69"/>
      <c r="H30" s="69"/>
      <c r="I30" s="50">
        <f>H19-H33-H57</f>
        <v>879.16399999999987</v>
      </c>
      <c r="J30" s="51"/>
      <c r="K30" s="13"/>
    </row>
    <row r="31" spans="1:11" ht="24" customHeight="1">
      <c r="A31" s="5"/>
      <c r="B31" s="1"/>
      <c r="C31" s="12"/>
      <c r="D31" s="47" t="s">
        <v>31</v>
      </c>
      <c r="E31" s="48" t="s">
        <v>7</v>
      </c>
      <c r="F31" s="49">
        <f>SUM(J31)</f>
        <v>768.08999999999992</v>
      </c>
      <c r="G31" s="71"/>
      <c r="H31" s="71"/>
      <c r="I31" s="71"/>
      <c r="J31" s="72">
        <f>I18+I28-I33-I57</f>
        <v>768.08999999999992</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4215.7479999999996</v>
      </c>
      <c r="G33" s="70">
        <f>SUM(G34,G41,G45,G48,G51)</f>
        <v>0</v>
      </c>
      <c r="H33" s="70">
        <f>SUM(H34,H41,H45,H48,H51)</f>
        <v>3389.7139999999999</v>
      </c>
      <c r="I33" s="70">
        <f>SUM(I34,I41,I45,I48,I51)</f>
        <v>86.349000000000004</v>
      </c>
      <c r="J33" s="52">
        <f>SUM(J34,J41,J45,J48,J51)</f>
        <v>739.68499999999995</v>
      </c>
      <c r="K33" s="13"/>
    </row>
    <row r="34" spans="1:11" ht="24" customHeight="1">
      <c r="A34" s="5"/>
      <c r="B34" s="1"/>
      <c r="C34" s="12"/>
      <c r="D34" s="47" t="s">
        <v>34</v>
      </c>
      <c r="E34" s="48" t="s">
        <v>35</v>
      </c>
      <c r="F34" s="49">
        <f>SUM(G34:J34)</f>
        <v>2057.8789999999999</v>
      </c>
      <c r="G34" s="49">
        <f>SUM(G35:G40)</f>
        <v>0</v>
      </c>
      <c r="H34" s="49">
        <f>SUM(H35:H40)</f>
        <v>1231.845</v>
      </c>
      <c r="I34" s="49">
        <f>SUM(I35:I40)</f>
        <v>86.349000000000004</v>
      </c>
      <c r="J34" s="52">
        <f>SUM(J35:J40)</f>
        <v>739.68499999999995</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842.17100000000005</v>
      </c>
      <c r="G36" s="50"/>
      <c r="H36" s="50">
        <f>190636/1000</f>
        <v>190.636</v>
      </c>
      <c r="I36" s="50">
        <f>794/1000</f>
        <v>0.79400000000000004</v>
      </c>
      <c r="J36" s="67">
        <f>650741/1000</f>
        <v>650.74099999999999</v>
      </c>
      <c r="K36" s="58"/>
    </row>
    <row r="37" spans="1:11" s="59" customFormat="1" ht="15" customHeight="1">
      <c r="A37" s="53"/>
      <c r="B37" s="2"/>
      <c r="C37" s="64" t="s">
        <v>21</v>
      </c>
      <c r="D37" s="65" t="s">
        <v>39</v>
      </c>
      <c r="E37" s="66" t="s">
        <v>40</v>
      </c>
      <c r="F37" s="49">
        <f>SUM(G37:J37)</f>
        <v>193.334</v>
      </c>
      <c r="G37" s="50"/>
      <c r="H37" s="50">
        <f>18835/1000</f>
        <v>18.835000000000001</v>
      </c>
      <c r="I37" s="50">
        <f>85555/1000</f>
        <v>85.555000000000007</v>
      </c>
      <c r="J37" s="67">
        <f>88944/1000</f>
        <v>88.944000000000003</v>
      </c>
      <c r="K37" s="58"/>
    </row>
    <row r="38" spans="1:11" s="59" customFormat="1" ht="15" customHeight="1">
      <c r="A38" s="53"/>
      <c r="B38" s="2"/>
      <c r="C38" s="64" t="s">
        <v>21</v>
      </c>
      <c r="D38" s="65" t="s">
        <v>41</v>
      </c>
      <c r="E38" s="66" t="s">
        <v>42</v>
      </c>
      <c r="F38" s="49">
        <f>SUM(G38:J38)</f>
        <v>461.22699999999998</v>
      </c>
      <c r="G38" s="50"/>
      <c r="H38" s="50">
        <f>461227/1000</f>
        <v>461.22699999999998</v>
      </c>
      <c r="I38" s="50"/>
      <c r="J38" s="67"/>
      <c r="K38" s="58"/>
    </row>
    <row r="39" spans="1:11" s="59" customFormat="1" ht="15" customHeight="1">
      <c r="A39" s="53"/>
      <c r="B39" s="2"/>
      <c r="C39" s="64" t="s">
        <v>21</v>
      </c>
      <c r="D39" s="65" t="s">
        <v>43</v>
      </c>
      <c r="E39" s="66" t="s">
        <v>44</v>
      </c>
      <c r="F39" s="49">
        <f>SUM(G39:J39)</f>
        <v>561.14700000000005</v>
      </c>
      <c r="G39" s="50"/>
      <c r="H39" s="50">
        <f>561147/1000</f>
        <v>561.14700000000005</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2157.8690000000001</v>
      </c>
      <c r="G41" s="49">
        <f>SUM(G42:G44)</f>
        <v>0</v>
      </c>
      <c r="H41" s="49">
        <f>SUM(H42:H44)</f>
        <v>2157.8690000000001</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2157.8690000000001</v>
      </c>
      <c r="G43" s="50"/>
      <c r="H43" s="50">
        <f>2157869/1000</f>
        <v>2157.8690000000001</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1647.2539999999999</v>
      </c>
      <c r="G54" s="70">
        <f>SUM(G29:J29)</f>
        <v>0</v>
      </c>
      <c r="H54" s="70">
        <f>SUM(G30:J30)</f>
        <v>879.16399999999987</v>
      </c>
      <c r="I54" s="70">
        <f>SUM(G31:J31)</f>
        <v>768.08999999999992</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339.4</v>
      </c>
      <c r="G57" s="70">
        <f>SUM(G58:G59)</f>
        <v>0</v>
      </c>
      <c r="H57" s="70">
        <f>SUM(H58:H59)</f>
        <v>52.42</v>
      </c>
      <c r="I57" s="70">
        <f>SUM(I58:I59)</f>
        <v>258.57499999999999</v>
      </c>
      <c r="J57" s="52">
        <f>SUM(J58:J59)</f>
        <v>28.405000000000001</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339.4</v>
      </c>
      <c r="G59" s="50"/>
      <c r="H59" s="50">
        <f>52420/1000</f>
        <v>52.42</v>
      </c>
      <c r="I59" s="50">
        <f>258575/1000</f>
        <v>258.57499999999999</v>
      </c>
      <c r="J59" s="51">
        <f>28405/1000</f>
        <v>28.405000000000001</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-1.4210854715202004E-14</v>
      </c>
      <c r="G63" s="87">
        <f>G18-G33-G54-G55-G57+G61-G62</f>
        <v>0</v>
      </c>
      <c r="H63" s="87">
        <f>H18+H28-H33-H54-H55-H57+H61-H62</f>
        <v>-4.2632564145606011E-14</v>
      </c>
      <c r="I63" s="87">
        <f>I18+I28-I33-I54-I55-I57+I61-I62</f>
        <v>5.6843418860808015E-14</v>
      </c>
      <c r="J63" s="88">
        <f>J18+J28-J33-J55-J57+J61-J62</f>
        <v>-2.8421709430404007E-14</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6.1225107526881715</v>
      </c>
      <c r="G65" s="45">
        <f>SUM(G66,G67,G70,G74)</f>
        <v>0</v>
      </c>
      <c r="H65" s="45">
        <f>SUM(H66,H67,H70,H74)</f>
        <v>5.8081962365591391</v>
      </c>
      <c r="I65" s="45">
        <f>SUM(I66,I67,I70,I74)</f>
        <v>0.31431451612903227</v>
      </c>
      <c r="J65" s="46">
        <f>SUM(J66,J67,J70,J74)</f>
        <v>0</v>
      </c>
      <c r="K65" s="13"/>
    </row>
    <row r="66" spans="1:11" ht="24" customHeight="1">
      <c r="A66" s="5"/>
      <c r="B66" s="1"/>
      <c r="C66" s="12"/>
      <c r="D66" s="47" t="s">
        <v>12</v>
      </c>
      <c r="E66" s="48" t="s">
        <v>78</v>
      </c>
      <c r="F66" s="49">
        <f>SUM(G66:J66)</f>
        <v>5.8081962365591391</v>
      </c>
      <c r="G66" s="50">
        <f>G19/672</f>
        <v>0</v>
      </c>
      <c r="H66" s="50">
        <f>H19/744</f>
        <v>5.8081962365591391</v>
      </c>
      <c r="I66" s="50">
        <f>I19/744</f>
        <v>0</v>
      </c>
      <c r="J66" s="50">
        <f>J19/744</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0.31431451612903227</v>
      </c>
      <c r="G70" s="49">
        <f>SUM(G71:G73)</f>
        <v>0</v>
      </c>
      <c r="H70" s="49">
        <f>SUM(H71:H73)</f>
        <v>0</v>
      </c>
      <c r="I70" s="49">
        <f>SUM(I71:I73)</f>
        <v>0.31431451612903227</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IF('[9]46 - передача'!$E$25="", "", '[9]46 - передача'!$E$25)</f>
        <v>Филиал КВЭП ЗАО "РАМО-М"</v>
      </c>
      <c r="F72" s="49">
        <f>SUM(G72:J72)</f>
        <v>0.31431451612903227</v>
      </c>
      <c r="G72" s="50">
        <f>G25/744</f>
        <v>0</v>
      </c>
      <c r="H72" s="50">
        <f>H25/744</f>
        <v>0</v>
      </c>
      <c r="I72" s="50">
        <f>I25/744</f>
        <v>0.31431451612903227</v>
      </c>
      <c r="J72" s="50">
        <f>J25/744</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G27/672</f>
        <v>0</v>
      </c>
      <c r="H74" s="50">
        <f>H27/672</f>
        <v>0</v>
      </c>
      <c r="I74" s="50">
        <f>I27/672</f>
        <v>0</v>
      </c>
      <c r="J74" s="50">
        <f>J27/672</f>
        <v>0</v>
      </c>
      <c r="K74" s="13"/>
    </row>
    <row r="75" spans="1:11" ht="30" customHeight="1">
      <c r="A75" s="5"/>
      <c r="B75" s="1"/>
      <c r="C75" s="12"/>
      <c r="D75" s="47" t="s">
        <v>27</v>
      </c>
      <c r="E75" s="68" t="s">
        <v>28</v>
      </c>
      <c r="F75" s="49">
        <f>SUM(H75:J75)</f>
        <v>2.2140510752688169</v>
      </c>
      <c r="G75" s="92"/>
      <c r="H75" s="70">
        <f>H76</f>
        <v>0</v>
      </c>
      <c r="I75" s="70">
        <f>I76+I77</f>
        <v>1.1816720430107526</v>
      </c>
      <c r="J75" s="52">
        <f>J76+J77+J78</f>
        <v>1.0323790322580644</v>
      </c>
      <c r="K75" s="13"/>
    </row>
    <row r="76" spans="1:11" ht="24" customHeight="1">
      <c r="A76" s="5"/>
      <c r="B76" s="1"/>
      <c r="C76" s="12"/>
      <c r="D76" s="47" t="s">
        <v>29</v>
      </c>
      <c r="E76" s="48" t="s">
        <v>5</v>
      </c>
      <c r="F76" s="49">
        <f>SUM(H76:J76)</f>
        <v>0</v>
      </c>
      <c r="G76" s="92"/>
      <c r="H76" s="50">
        <f>H29/744</f>
        <v>0</v>
      </c>
      <c r="I76" s="50">
        <f t="shared" ref="I76:J78" si="1">I29/744</f>
        <v>0</v>
      </c>
      <c r="J76" s="50">
        <f t="shared" si="1"/>
        <v>0</v>
      </c>
      <c r="K76" s="13"/>
    </row>
    <row r="77" spans="1:11" ht="24" customHeight="1">
      <c r="A77" s="5"/>
      <c r="B77" s="1"/>
      <c r="C77" s="12"/>
      <c r="D77" s="47" t="s">
        <v>30</v>
      </c>
      <c r="E77" s="48" t="s">
        <v>6</v>
      </c>
      <c r="F77" s="49">
        <f>SUM(I77:J77)</f>
        <v>1.1816720430107526</v>
      </c>
      <c r="G77" s="92"/>
      <c r="H77" s="92"/>
      <c r="I77" s="50">
        <f t="shared" si="1"/>
        <v>1.1816720430107526</v>
      </c>
      <c r="J77" s="50">
        <f t="shared" si="1"/>
        <v>0</v>
      </c>
      <c r="K77" s="13"/>
    </row>
    <row r="78" spans="1:11" ht="24" customHeight="1">
      <c r="A78" s="5"/>
      <c r="B78" s="1"/>
      <c r="C78" s="12"/>
      <c r="D78" s="47" t="s">
        <v>31</v>
      </c>
      <c r="E78" s="48" t="s">
        <v>7</v>
      </c>
      <c r="F78" s="49">
        <f>SUM(J78)</f>
        <v>1.0323790322580644</v>
      </c>
      <c r="G78" s="92"/>
      <c r="H78" s="92"/>
      <c r="I78" s="92"/>
      <c r="J78" s="50">
        <f t="shared" si="1"/>
        <v>1.0323790322580644</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5.6663279569892477</v>
      </c>
      <c r="G80" s="70">
        <f>SUM(G81,G88,G92,G95,G98)</f>
        <v>0</v>
      </c>
      <c r="H80" s="70">
        <f>SUM(H81,H88,H92,H95,H98)</f>
        <v>4.5560672043010761</v>
      </c>
      <c r="I80" s="70">
        <f>SUM(I81,I88,I92,I95,I98)</f>
        <v>0.11606048387096775</v>
      </c>
      <c r="J80" s="52">
        <f>SUM(J81,J88,J92,J95,J98)</f>
        <v>0.99420026881720425</v>
      </c>
      <c r="K80" s="13"/>
    </row>
    <row r="81" spans="1:11" ht="24" customHeight="1">
      <c r="A81" s="5"/>
      <c r="B81" s="1"/>
      <c r="C81" s="12"/>
      <c r="D81" s="47" t="s">
        <v>34</v>
      </c>
      <c r="E81" s="48" t="s">
        <v>35</v>
      </c>
      <c r="F81" s="49">
        <f>SUM(G81:J81)</f>
        <v>2.7659663978494624</v>
      </c>
      <c r="G81" s="49">
        <f>SUM(G82:G87)</f>
        <v>0</v>
      </c>
      <c r="H81" s="49">
        <f>SUM(H82:H87)</f>
        <v>1.6557056451612904</v>
      </c>
      <c r="I81" s="49">
        <f>SUM(I82:I87)</f>
        <v>0.11606048387096775</v>
      </c>
      <c r="J81" s="52">
        <f>SUM(J82:J87)</f>
        <v>0.99420026881720425</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IF('[9]46 - передача'!$E$36="", "", '[9]46 - передача'!$E$36)</f>
        <v>ОАО "Кубаньэнергосбыт"</v>
      </c>
      <c r="F83" s="49">
        <f>SUM(G83:J83)</f>
        <v>1.1319502688172043</v>
      </c>
      <c r="G83" s="50">
        <f t="shared" ref="G83:J86" si="2">G36/744</f>
        <v>0</v>
      </c>
      <c r="H83" s="50">
        <f t="shared" si="2"/>
        <v>0.2562311827956989</v>
      </c>
      <c r="I83" s="50">
        <f t="shared" si="2"/>
        <v>1.0672043010752689E-3</v>
      </c>
      <c r="J83" s="50">
        <f t="shared" si="2"/>
        <v>0.87465188172043007</v>
      </c>
      <c r="K83" s="58"/>
    </row>
    <row r="84" spans="1:11" s="59" customFormat="1" ht="15" customHeight="1">
      <c r="A84" s="53"/>
      <c r="B84" s="2"/>
      <c r="C84" s="90" t="s">
        <v>21</v>
      </c>
      <c r="D84" s="65" t="s">
        <v>39</v>
      </c>
      <c r="E84" s="91" t="str">
        <f>IF('[9]46 - передача'!$E$37="", "", '[9]46 - передача'!$E$37)</f>
        <v>ОАО "НЭСК"</v>
      </c>
      <c r="F84" s="49">
        <f>SUM(G84:J84)</f>
        <v>0.25985752688172042</v>
      </c>
      <c r="G84" s="50">
        <f t="shared" si="2"/>
        <v>0</v>
      </c>
      <c r="H84" s="50">
        <f t="shared" si="2"/>
        <v>2.5315860215053766E-2</v>
      </c>
      <c r="I84" s="50">
        <f t="shared" si="2"/>
        <v>0.11499327956989248</v>
      </c>
      <c r="J84" s="50">
        <f t="shared" si="2"/>
        <v>0.11954838709677419</v>
      </c>
      <c r="K84" s="58"/>
    </row>
    <row r="85" spans="1:11" s="59" customFormat="1" ht="15" customHeight="1">
      <c r="A85" s="53"/>
      <c r="B85" s="2"/>
      <c r="C85" s="90" t="s">
        <v>21</v>
      </c>
      <c r="D85" s="65" t="s">
        <v>41</v>
      </c>
      <c r="E85" s="91" t="str">
        <f>IF('[9]46 - передача'!$E$38="", "", '[9]46 - передача'!$E$38)</f>
        <v>ООО "Региональная энергосбытовая компания" (ОПП)</v>
      </c>
      <c r="F85" s="49">
        <f>SUM(G85:J85)</f>
        <v>0.61992876344086023</v>
      </c>
      <c r="G85" s="50">
        <f t="shared" si="2"/>
        <v>0</v>
      </c>
      <c r="H85" s="50">
        <f t="shared" si="2"/>
        <v>0.61992876344086023</v>
      </c>
      <c r="I85" s="50">
        <f t="shared" si="2"/>
        <v>0</v>
      </c>
      <c r="J85" s="50">
        <f t="shared" si="2"/>
        <v>0</v>
      </c>
      <c r="K85" s="58"/>
    </row>
    <row r="86" spans="1:11" s="59" customFormat="1" ht="15" customHeight="1">
      <c r="A86" s="53"/>
      <c r="B86" s="2"/>
      <c r="C86" s="90" t="s">
        <v>21</v>
      </c>
      <c r="D86" s="65" t="s">
        <v>43</v>
      </c>
      <c r="E86" s="91" t="str">
        <f>IF('[9]46 - передача'!$E$39="", "", '[9]46 - передача'!$E$39)</f>
        <v>ЗАО "МАРЭМ+"</v>
      </c>
      <c r="F86" s="49">
        <f>SUM(G86:J86)</f>
        <v>0.75422983870967752</v>
      </c>
      <c r="G86" s="50">
        <f t="shared" si="2"/>
        <v>0</v>
      </c>
      <c r="H86" s="50">
        <f t="shared" si="2"/>
        <v>0.75422983870967752</v>
      </c>
      <c r="I86" s="50">
        <f t="shared" si="2"/>
        <v>0</v>
      </c>
      <c r="J86" s="50">
        <f t="shared" si="2"/>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2.9003615591397853</v>
      </c>
      <c r="G88" s="49">
        <f>SUM(G89:G91)</f>
        <v>0</v>
      </c>
      <c r="H88" s="49">
        <f>SUM(H89:H91)</f>
        <v>2.9003615591397853</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IF('[9]46 - передача'!$E$43="", "", '[9]46 - передача'!$E$43)</f>
        <v>ОАО "НЭСК-электросети"</v>
      </c>
      <c r="F90" s="49">
        <f>SUM(G90:J90)</f>
        <v>2.9003615591397853</v>
      </c>
      <c r="G90" s="50">
        <f>G43/744</f>
        <v>0</v>
      </c>
      <c r="H90" s="50">
        <f>H43/744</f>
        <v>2.9003615591397853</v>
      </c>
      <c r="I90" s="50">
        <f>I43/744</f>
        <v>0</v>
      </c>
      <c r="J90" s="50">
        <f>J43/744</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2.2140510752688169</v>
      </c>
      <c r="G101" s="70">
        <f>SUM(G76:J76)</f>
        <v>0</v>
      </c>
      <c r="H101" s="70">
        <f>SUM(G77:J77)</f>
        <v>1.1816720430107526</v>
      </c>
      <c r="I101" s="70">
        <f>SUM(G78:J78)</f>
        <v>1.0323790322580644</v>
      </c>
      <c r="J101" s="82"/>
      <c r="K101" s="13"/>
    </row>
    <row r="102" spans="1:11" ht="30" customHeight="1">
      <c r="A102" s="5"/>
      <c r="B102" s="1"/>
      <c r="C102" s="12"/>
      <c r="D102" s="47" t="s">
        <v>63</v>
      </c>
      <c r="E102" s="68" t="s">
        <v>64</v>
      </c>
      <c r="F102" s="49">
        <f t="shared" ref="F102:F110" si="3">SUM(G102:J102)</f>
        <v>0</v>
      </c>
      <c r="G102" s="50">
        <f>G55/720</f>
        <v>0</v>
      </c>
      <c r="H102" s="50">
        <f>H55/720</f>
        <v>0</v>
      </c>
      <c r="I102" s="50">
        <f>I55/720</f>
        <v>0</v>
      </c>
      <c r="J102" s="50">
        <f>J55/720</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0.45618279569892473</v>
      </c>
      <c r="G104" s="70">
        <f>SUM(G105:G106)</f>
        <v>0</v>
      </c>
      <c r="H104" s="70">
        <f>SUM(H105:H106)</f>
        <v>7.0456989247311835E-2</v>
      </c>
      <c r="I104" s="70">
        <f>SUM(I105:I106)</f>
        <v>0.34754704301075268</v>
      </c>
      <c r="J104" s="52">
        <f>SUM(J105:J106)</f>
        <v>3.8178763440860214E-2</v>
      </c>
      <c r="K104" s="13"/>
    </row>
    <row r="105" spans="1:11" ht="24" customHeight="1">
      <c r="A105" s="5"/>
      <c r="B105" s="1"/>
      <c r="C105" s="12"/>
      <c r="D105" s="47" t="s">
        <v>67</v>
      </c>
      <c r="E105" s="48" t="s">
        <v>68</v>
      </c>
      <c r="F105" s="49">
        <f t="shared" si="3"/>
        <v>0</v>
      </c>
      <c r="G105" s="50">
        <f>G58/744</f>
        <v>0</v>
      </c>
      <c r="H105" s="50">
        <f t="shared" ref="H105:J106" si="4">H58/744</f>
        <v>0</v>
      </c>
      <c r="I105" s="50">
        <f t="shared" si="4"/>
        <v>0</v>
      </c>
      <c r="J105" s="50">
        <f t="shared" si="4"/>
        <v>0</v>
      </c>
      <c r="K105" s="13"/>
    </row>
    <row r="106" spans="1:11" ht="24" customHeight="1">
      <c r="A106" s="5"/>
      <c r="B106" s="1"/>
      <c r="C106" s="12"/>
      <c r="D106" s="47" t="s">
        <v>69</v>
      </c>
      <c r="E106" s="83" t="s">
        <v>70</v>
      </c>
      <c r="F106" s="49">
        <f t="shared" si="3"/>
        <v>0.45618279569892473</v>
      </c>
      <c r="G106" s="50">
        <f>G59/744</f>
        <v>0</v>
      </c>
      <c r="H106" s="50">
        <f t="shared" si="4"/>
        <v>7.0456989247311835E-2</v>
      </c>
      <c r="I106" s="50">
        <f t="shared" si="4"/>
        <v>0.34754704301075268</v>
      </c>
      <c r="J106" s="50">
        <f t="shared" si="4"/>
        <v>3.8178763440860214E-2</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3"/>
        <v>0</v>
      </c>
      <c r="G108" s="50">
        <f t="shared" ref="G108:J109" si="5">G61/720</f>
        <v>0</v>
      </c>
      <c r="H108" s="50">
        <f t="shared" si="5"/>
        <v>0</v>
      </c>
      <c r="I108" s="50">
        <f t="shared" si="5"/>
        <v>0</v>
      </c>
      <c r="J108" s="50">
        <f t="shared" si="5"/>
        <v>0</v>
      </c>
      <c r="K108" s="13"/>
    </row>
    <row r="109" spans="1:11" ht="30" customHeight="1">
      <c r="A109" s="5"/>
      <c r="B109" s="1"/>
      <c r="C109" s="12"/>
      <c r="D109" s="47" t="s">
        <v>73</v>
      </c>
      <c r="E109" s="68" t="s">
        <v>74</v>
      </c>
      <c r="F109" s="49">
        <f t="shared" si="3"/>
        <v>0</v>
      </c>
      <c r="G109" s="50">
        <f t="shared" si="5"/>
        <v>0</v>
      </c>
      <c r="H109" s="50">
        <f t="shared" si="5"/>
        <v>0</v>
      </c>
      <c r="I109" s="50">
        <f t="shared" si="5"/>
        <v>0</v>
      </c>
      <c r="J109" s="50">
        <f t="shared" si="5"/>
        <v>0</v>
      </c>
      <c r="K109" s="13"/>
    </row>
    <row r="110" spans="1:11" ht="30" customHeight="1">
      <c r="A110" s="5"/>
      <c r="B110" s="1"/>
      <c r="C110" s="12"/>
      <c r="D110" s="84" t="s">
        <v>75</v>
      </c>
      <c r="E110" s="85" t="s">
        <v>76</v>
      </c>
      <c r="F110" s="86">
        <f t="shared" si="3"/>
        <v>-1.4432899320127035E-15</v>
      </c>
      <c r="G110" s="87">
        <f>G65-G80-G101-G102-G104+G108-G109</f>
        <v>0</v>
      </c>
      <c r="H110" s="87">
        <f>H65+H75-H80-H101-H102-H104+H108-H109</f>
        <v>-1.4710455076283324E-15</v>
      </c>
      <c r="I110" s="87">
        <f>I65+I75-I80-I101-I102-I104+I108-I109</f>
        <v>1.1102230246251565E-16</v>
      </c>
      <c r="J110" s="88">
        <f>J65+J75-J80-J102-J104+J108-J109</f>
        <v>-8.3266726846886741E-17</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2254.2893893200003</v>
      </c>
      <c r="G115" s="97">
        <f>SUM(G116,G119,G122)</f>
        <v>0</v>
      </c>
      <c r="H115" s="97">
        <f>SUM(H116,H119,H122)</f>
        <v>1615.2926170599999</v>
      </c>
      <c r="I115" s="97">
        <f>SUM(I116,I119,I122)</f>
        <v>541.14384360999998</v>
      </c>
      <c r="J115" s="98">
        <f>SUM(J116,J119,J122)</f>
        <v>97.852928649999981</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2254.2893893200003</v>
      </c>
      <c r="G122" s="70">
        <f>SUM(G123:G126)</f>
        <v>0</v>
      </c>
      <c r="H122" s="70">
        <f>SUM(H123:H126)</f>
        <v>1615.2926170599999</v>
      </c>
      <c r="I122" s="70">
        <f>SUM(I123:I126)</f>
        <v>541.14384360999998</v>
      </c>
      <c r="J122" s="52">
        <f>SUM(J123:J126)</f>
        <v>97.852928649999981</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557.70130291999999</v>
      </c>
      <c r="G125" s="50"/>
      <c r="H125" s="50">
        <f>H33*0.13229</f>
        <v>448.42526505999996</v>
      </c>
      <c r="I125" s="50">
        <f>I33*0.13229</f>
        <v>11.42310921</v>
      </c>
      <c r="J125" s="50">
        <f>J33*0.13229</f>
        <v>97.852928649999981</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4269.5203389830504</v>
      </c>
      <c r="G132" s="44">
        <f>SUM(G133,G136,G139)</f>
        <v>0</v>
      </c>
      <c r="H132" s="44">
        <f>SUM(H133,H136,H139)</f>
        <v>4269.5203389830504</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4269.5203389830504</v>
      </c>
      <c r="G139" s="70">
        <f>SUM(G140:G142)</f>
        <v>0</v>
      </c>
      <c r="H139" s="70">
        <f>SUM(H140:H142)</f>
        <v>4269.5203389830504</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4269.5203389830504</v>
      </c>
      <c r="G141" s="50"/>
      <c r="H141" s="50">
        <f>5038.034/1.18</f>
        <v>4269.5203389830504</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L147"/>
  <sheetViews>
    <sheetView topLeftCell="C7"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106</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4971.8319999999994</v>
      </c>
      <c r="G18" s="45">
        <f>SUM(G19,G20,G23,G27)</f>
        <v>0</v>
      </c>
      <c r="H18" s="45">
        <f>SUM(H19,H20,H23,H27)</f>
        <v>4879.7209999999995</v>
      </c>
      <c r="I18" s="45">
        <f>SUM(I19,I20,I23,I27)</f>
        <v>92.111000000000004</v>
      </c>
      <c r="J18" s="46">
        <f>SUM(J19,J20,J23,J27)</f>
        <v>0</v>
      </c>
      <c r="K18" s="13"/>
    </row>
    <row r="19" spans="1:11" ht="24" customHeight="1">
      <c r="A19" s="5"/>
      <c r="B19" s="1"/>
      <c r="C19" s="12"/>
      <c r="D19" s="47" t="s">
        <v>12</v>
      </c>
      <c r="E19" s="48" t="s">
        <v>13</v>
      </c>
      <c r="F19" s="49">
        <f>SUM(G19:J19)</f>
        <v>4879.7209999999995</v>
      </c>
      <c r="G19" s="50"/>
      <c r="H19" s="50">
        <f>4879721/1000</f>
        <v>4879.7209999999995</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92.111000000000004</v>
      </c>
      <c r="G23" s="49">
        <f>SUM(G24:G26)</f>
        <v>0</v>
      </c>
      <c r="H23" s="49">
        <f>SUM(H24:H26)</f>
        <v>0</v>
      </c>
      <c r="I23" s="49">
        <f>SUM(I24:I26)</f>
        <v>92.111000000000004</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92.111000000000004</v>
      </c>
      <c r="G25" s="50"/>
      <c r="H25" s="50"/>
      <c r="I25" s="50">
        <f>92111/1000</f>
        <v>92.111000000000004</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2043.338999999999</v>
      </c>
      <c r="G28" s="69"/>
      <c r="H28" s="70">
        <f>H29</f>
        <v>0</v>
      </c>
      <c r="I28" s="70">
        <f>I29+I30</f>
        <v>1130.8229999999994</v>
      </c>
      <c r="J28" s="52">
        <f>J29+J30+J31</f>
        <v>912.51599999999951</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1130.8229999999994</v>
      </c>
      <c r="G30" s="69"/>
      <c r="H30" s="69"/>
      <c r="I30" s="50">
        <f>H19-H33-H57</f>
        <v>1130.8229999999994</v>
      </c>
      <c r="J30" s="51"/>
      <c r="K30" s="13"/>
    </row>
    <row r="31" spans="1:11" ht="24" customHeight="1">
      <c r="A31" s="5"/>
      <c r="B31" s="1"/>
      <c r="C31" s="12"/>
      <c r="D31" s="47" t="s">
        <v>31</v>
      </c>
      <c r="E31" s="48" t="s">
        <v>7</v>
      </c>
      <c r="F31" s="49">
        <f>SUM(J31)</f>
        <v>912.51599999999951</v>
      </c>
      <c r="G31" s="71"/>
      <c r="H31" s="71"/>
      <c r="I31" s="71"/>
      <c r="J31" s="72">
        <f>I18+I28-I33-I57</f>
        <v>912.51599999999951</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4663.8450000000003</v>
      </c>
      <c r="G33" s="70">
        <f>SUM(G34,G41,G45,G48,G51)</f>
        <v>0</v>
      </c>
      <c r="H33" s="70">
        <f>SUM(H34,H41,H45,H48,H51)</f>
        <v>3687.3510000000001</v>
      </c>
      <c r="I33" s="70">
        <f>SUM(I34,I41,I45,I48,I51)</f>
        <v>99.711999999999989</v>
      </c>
      <c r="J33" s="52">
        <f>SUM(J34,J41,J45,J48,J51)</f>
        <v>876.78200000000004</v>
      </c>
      <c r="K33" s="13"/>
    </row>
    <row r="34" spans="1:11" ht="24" customHeight="1">
      <c r="A34" s="5"/>
      <c r="B34" s="1"/>
      <c r="C34" s="12"/>
      <c r="D34" s="47" t="s">
        <v>34</v>
      </c>
      <c r="E34" s="48" t="s">
        <v>35</v>
      </c>
      <c r="F34" s="49">
        <f>SUM(G34:J34)</f>
        <v>2406.9290000000001</v>
      </c>
      <c r="G34" s="49">
        <f>SUM(G35:G40)</f>
        <v>0</v>
      </c>
      <c r="H34" s="49">
        <f>SUM(H35:H40)</f>
        <v>1430.4349999999999</v>
      </c>
      <c r="I34" s="49">
        <f>SUM(I35:I40)</f>
        <v>99.711999999999989</v>
      </c>
      <c r="J34" s="52">
        <f>SUM(J35:J40)</f>
        <v>876.78200000000004</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1201.741</v>
      </c>
      <c r="G36" s="50"/>
      <c r="H36" s="50">
        <f>394057/1000</f>
        <v>394.05700000000002</v>
      </c>
      <c r="I36" s="50">
        <f>609/1000</f>
        <v>0.60899999999999999</v>
      </c>
      <c r="J36" s="67">
        <f>807075/1000</f>
        <v>807.07500000000005</v>
      </c>
      <c r="K36" s="58"/>
    </row>
    <row r="37" spans="1:11" s="59" customFormat="1" ht="15" customHeight="1">
      <c r="A37" s="53"/>
      <c r="B37" s="2"/>
      <c r="C37" s="64" t="s">
        <v>21</v>
      </c>
      <c r="D37" s="65" t="s">
        <v>39</v>
      </c>
      <c r="E37" s="66" t="s">
        <v>40</v>
      </c>
      <c r="F37" s="49">
        <f>SUM(G37:J37)</f>
        <v>187.72899999999998</v>
      </c>
      <c r="G37" s="50"/>
      <c r="H37" s="50">
        <f>18919/1000</f>
        <v>18.919</v>
      </c>
      <c r="I37" s="50">
        <f>99103/1000</f>
        <v>99.102999999999994</v>
      </c>
      <c r="J37" s="67">
        <f>69707/1000</f>
        <v>69.706999999999994</v>
      </c>
      <c r="K37" s="58"/>
    </row>
    <row r="38" spans="1:11" s="59" customFormat="1" ht="15" customHeight="1">
      <c r="A38" s="53"/>
      <c r="B38" s="2"/>
      <c r="C38" s="64" t="s">
        <v>21</v>
      </c>
      <c r="D38" s="65" t="s">
        <v>41</v>
      </c>
      <c r="E38" s="66" t="s">
        <v>42</v>
      </c>
      <c r="F38" s="49">
        <f>SUM(G38:J38)</f>
        <v>456.84300000000002</v>
      </c>
      <c r="G38" s="50"/>
      <c r="H38" s="50">
        <f>456843/1000</f>
        <v>456.84300000000002</v>
      </c>
      <c r="I38" s="50"/>
      <c r="J38" s="67"/>
      <c r="K38" s="58"/>
    </row>
    <row r="39" spans="1:11" s="59" customFormat="1" ht="15" customHeight="1">
      <c r="A39" s="53"/>
      <c r="B39" s="2"/>
      <c r="C39" s="64" t="s">
        <v>21</v>
      </c>
      <c r="D39" s="65" t="s">
        <v>43</v>
      </c>
      <c r="E39" s="66" t="s">
        <v>44</v>
      </c>
      <c r="F39" s="49">
        <f>SUM(G39:J39)</f>
        <v>560.61599999999999</v>
      </c>
      <c r="G39" s="50"/>
      <c r="H39" s="50">
        <f>560616/1000</f>
        <v>560.61599999999999</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2256.9160000000002</v>
      </c>
      <c r="G41" s="49">
        <f>SUM(G42:G44)</f>
        <v>0</v>
      </c>
      <c r="H41" s="49">
        <f>SUM(H42:H44)</f>
        <v>2256.9160000000002</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2256.9160000000002</v>
      </c>
      <c r="G43" s="50"/>
      <c r="H43" s="50">
        <f>2256916/1000</f>
        <v>2256.9160000000002</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2043.338999999999</v>
      </c>
      <c r="G54" s="70">
        <f>SUM(G29:J29)</f>
        <v>0</v>
      </c>
      <c r="H54" s="70">
        <f>SUM(G30:J30)</f>
        <v>1130.8229999999994</v>
      </c>
      <c r="I54" s="70">
        <f>SUM(G31:J31)</f>
        <v>912.51599999999951</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307.98699999999997</v>
      </c>
      <c r="G57" s="70">
        <f>SUM(G58:G59)</f>
        <v>0</v>
      </c>
      <c r="H57" s="70">
        <f>SUM(H58:H59)</f>
        <v>61.546999999999997</v>
      </c>
      <c r="I57" s="70">
        <f>SUM(I58:I59)</f>
        <v>210.70599999999999</v>
      </c>
      <c r="J57" s="52">
        <f>SUM(J58:J59)</f>
        <v>35.734000000000002</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307.98699999999997</v>
      </c>
      <c r="G59" s="50"/>
      <c r="H59" s="50">
        <f>61547/1000</f>
        <v>61.546999999999997</v>
      </c>
      <c r="I59" s="50">
        <f>210706/1000</f>
        <v>210.70599999999999</v>
      </c>
      <c r="J59" s="51">
        <f>35734/1000</f>
        <v>35.734000000000002</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-4.7606363295926712E-13</v>
      </c>
      <c r="G63" s="87">
        <f>G18-G33-G54-G55-G57+G61-G62</f>
        <v>0</v>
      </c>
      <c r="H63" s="87">
        <f>H18+H28-H33-H54-H55-H57+H61-H62</f>
        <v>2.8421709430404007E-14</v>
      </c>
      <c r="I63" s="87">
        <f>I18+I28-I33-I54-I55-I57+I61-I62</f>
        <v>2.8421709430404007E-14</v>
      </c>
      <c r="J63" s="88">
        <f>J18+J28-J33-J55-J57+J61-J62</f>
        <v>-5.3290705182007514E-13</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6.6825698924731176</v>
      </c>
      <c r="G65" s="45">
        <f>SUM(G66,G67,G70,G74)</f>
        <v>0</v>
      </c>
      <c r="H65" s="45">
        <f>SUM(H66,H67,H70,H74)</f>
        <v>6.558764784946236</v>
      </c>
      <c r="I65" s="45">
        <f>SUM(I66,I67,I70,I74)</f>
        <v>0.12380510752688173</v>
      </c>
      <c r="J65" s="46">
        <f>SUM(J66,J67,J70,J74)</f>
        <v>0</v>
      </c>
      <c r="K65" s="13"/>
    </row>
    <row r="66" spans="1:11" ht="24" customHeight="1">
      <c r="A66" s="5"/>
      <c r="B66" s="1"/>
      <c r="C66" s="12"/>
      <c r="D66" s="47" t="s">
        <v>12</v>
      </c>
      <c r="E66" s="48" t="s">
        <v>78</v>
      </c>
      <c r="F66" s="49">
        <f>SUM(G66:J66)</f>
        <v>6.558764784946236</v>
      </c>
      <c r="G66" s="50">
        <f>G19/672</f>
        <v>0</v>
      </c>
      <c r="H66" s="50">
        <f>H19/744</f>
        <v>6.558764784946236</v>
      </c>
      <c r="I66" s="50">
        <f>I19/720</f>
        <v>0</v>
      </c>
      <c r="J66" s="50">
        <f>J19/720</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0.12380510752688173</v>
      </c>
      <c r="G70" s="49">
        <f>SUM(G71:G73)</f>
        <v>0</v>
      </c>
      <c r="H70" s="49">
        <f>SUM(H71:H73)</f>
        <v>0</v>
      </c>
      <c r="I70" s="49">
        <f>SUM(I71:I73)</f>
        <v>0.12380510752688173</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IF('[10]46 - передача'!$E$25="", "", '[10]46 - передача'!$E$25)</f>
        <v>Филиал КВЭП ЗАО "РАМО-М"</v>
      </c>
      <c r="F72" s="49">
        <f>SUM(G72:J72)</f>
        <v>0.12380510752688173</v>
      </c>
      <c r="G72" s="50">
        <f>G25/672</f>
        <v>0</v>
      </c>
      <c r="H72" s="50">
        <f>H25/672</f>
        <v>0</v>
      </c>
      <c r="I72" s="50">
        <f>I25/744</f>
        <v>0.12380510752688173</v>
      </c>
      <c r="J72" s="50">
        <f>J25717</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G27/672</f>
        <v>0</v>
      </c>
      <c r="H74" s="50">
        <f>H27/672</f>
        <v>0</v>
      </c>
      <c r="I74" s="50">
        <f>I27/672</f>
        <v>0</v>
      </c>
      <c r="J74" s="50">
        <f>J27/672</f>
        <v>0</v>
      </c>
      <c r="K74" s="13"/>
    </row>
    <row r="75" spans="1:11" ht="30" customHeight="1">
      <c r="A75" s="5"/>
      <c r="B75" s="1"/>
      <c r="C75" s="12"/>
      <c r="D75" s="47" t="s">
        <v>27</v>
      </c>
      <c r="E75" s="68" t="s">
        <v>28</v>
      </c>
      <c r="F75" s="49">
        <f>SUM(H75:J75)</f>
        <v>2.7464233870967725</v>
      </c>
      <c r="G75" s="92"/>
      <c r="H75" s="70">
        <f>H76</f>
        <v>0</v>
      </c>
      <c r="I75" s="70">
        <f>I76+I77</f>
        <v>1.5199233870967734</v>
      </c>
      <c r="J75" s="52">
        <f>J76+J77+J78</f>
        <v>1.2264999999999993</v>
      </c>
      <c r="K75" s="13"/>
    </row>
    <row r="76" spans="1:11" ht="24" customHeight="1">
      <c r="A76" s="5"/>
      <c r="B76" s="1"/>
      <c r="C76" s="12"/>
      <c r="D76" s="47" t="s">
        <v>29</v>
      </c>
      <c r="E76" s="48" t="s">
        <v>5</v>
      </c>
      <c r="F76" s="49">
        <f>SUM(H76:J76)</f>
        <v>0</v>
      </c>
      <c r="G76" s="92"/>
      <c r="H76" s="50">
        <f>H29/672</f>
        <v>0</v>
      </c>
      <c r="I76" s="50">
        <f>I29/672</f>
        <v>0</v>
      </c>
      <c r="J76" s="50">
        <f>J29/672</f>
        <v>0</v>
      </c>
      <c r="K76" s="13"/>
    </row>
    <row r="77" spans="1:11" ht="24" customHeight="1">
      <c r="A77" s="5"/>
      <c r="B77" s="1"/>
      <c r="C77" s="12"/>
      <c r="D77" s="47" t="s">
        <v>30</v>
      </c>
      <c r="E77" s="48" t="s">
        <v>6</v>
      </c>
      <c r="F77" s="49">
        <f>SUM(I77:J77)</f>
        <v>1.5199233870967734</v>
      </c>
      <c r="G77" s="92"/>
      <c r="H77" s="92"/>
      <c r="I77" s="50">
        <f>I30/744</f>
        <v>1.5199233870967734</v>
      </c>
      <c r="J77" s="50">
        <f>J30/672</f>
        <v>0</v>
      </c>
      <c r="K77" s="13"/>
    </row>
    <row r="78" spans="1:11" ht="24" customHeight="1">
      <c r="A78" s="5"/>
      <c r="B78" s="1"/>
      <c r="C78" s="12"/>
      <c r="D78" s="47" t="s">
        <v>31</v>
      </c>
      <c r="E78" s="48" t="s">
        <v>7</v>
      </c>
      <c r="F78" s="49">
        <f>SUM(J78)</f>
        <v>1.2264999999999993</v>
      </c>
      <c r="G78" s="92"/>
      <c r="H78" s="92"/>
      <c r="I78" s="92"/>
      <c r="J78" s="51">
        <f>J31/744</f>
        <v>1.2264999999999993</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6.2686088709677428</v>
      </c>
      <c r="G80" s="70">
        <f>SUM(G81,G88,G92,G95,G98)</f>
        <v>0</v>
      </c>
      <c r="H80" s="70">
        <f>SUM(H81,H88,H92,H95,H98)</f>
        <v>4.9561169354838714</v>
      </c>
      <c r="I80" s="70">
        <f>SUM(I81,I88,I92,I95,I98)</f>
        <v>0.13402150537634408</v>
      </c>
      <c r="J80" s="52">
        <f>SUM(J81,J88,J92,J95,J98)</f>
        <v>1.1784704301075271</v>
      </c>
      <c r="K80" s="13"/>
    </row>
    <row r="81" spans="1:11" ht="24" customHeight="1">
      <c r="A81" s="5"/>
      <c r="B81" s="1"/>
      <c r="C81" s="12"/>
      <c r="D81" s="47" t="s">
        <v>34</v>
      </c>
      <c r="E81" s="48" t="s">
        <v>35</v>
      </c>
      <c r="F81" s="49">
        <f>SUM(G81:J81)</f>
        <v>3.2351196236559145</v>
      </c>
      <c r="G81" s="49">
        <f>SUM(G82:G87)</f>
        <v>0</v>
      </c>
      <c r="H81" s="49">
        <f>SUM(H82:H87)</f>
        <v>1.922627688172043</v>
      </c>
      <c r="I81" s="49">
        <f>SUM(I82:I87)</f>
        <v>0.13402150537634408</v>
      </c>
      <c r="J81" s="52">
        <f>SUM(J82:J87)</f>
        <v>1.1784704301075271</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IF('[10]46 - передача'!$E$36="", "", '[10]46 - передача'!$E$36)</f>
        <v>ОАО "Кубаньэнергосбыт"</v>
      </c>
      <c r="F83" s="49">
        <f>SUM(G83:J83)</f>
        <v>1.6152432795698926</v>
      </c>
      <c r="G83" s="50">
        <f>G36/720</f>
        <v>0</v>
      </c>
      <c r="H83" s="50">
        <f t="shared" ref="H83:J86" si="1">H36/744</f>
        <v>0.52964650537634406</v>
      </c>
      <c r="I83" s="50">
        <f t="shared" si="1"/>
        <v>8.1854838709677423E-4</v>
      </c>
      <c r="J83" s="50">
        <f t="shared" si="1"/>
        <v>1.0847782258064518</v>
      </c>
      <c r="K83" s="58"/>
    </row>
    <row r="84" spans="1:11" s="59" customFormat="1" ht="15" customHeight="1">
      <c r="A84" s="53"/>
      <c r="B84" s="2"/>
      <c r="C84" s="90" t="s">
        <v>21</v>
      </c>
      <c r="D84" s="65" t="s">
        <v>39</v>
      </c>
      <c r="E84" s="91" t="str">
        <f>IF('[10]46 - передача'!$E$37="", "", '[10]46 - передача'!$E$37)</f>
        <v>ОАО "НЭСК"</v>
      </c>
      <c r="F84" s="49">
        <f>SUM(G84:J84)</f>
        <v>0.25232392473118281</v>
      </c>
      <c r="G84" s="50">
        <f>G37/720</f>
        <v>0</v>
      </c>
      <c r="H84" s="50">
        <f t="shared" si="1"/>
        <v>2.5428763440860216E-2</v>
      </c>
      <c r="I84" s="50">
        <f t="shared" si="1"/>
        <v>0.13320295698924731</v>
      </c>
      <c r="J84" s="50">
        <f t="shared" si="1"/>
        <v>9.3692204301075263E-2</v>
      </c>
      <c r="K84" s="58"/>
    </row>
    <row r="85" spans="1:11" s="59" customFormat="1" ht="15" customHeight="1">
      <c r="A85" s="53"/>
      <c r="B85" s="2"/>
      <c r="C85" s="90" t="s">
        <v>21</v>
      </c>
      <c r="D85" s="65" t="s">
        <v>41</v>
      </c>
      <c r="E85" s="91" t="str">
        <f>IF('[10]46 - передача'!$E$38="", "", '[10]46 - передача'!$E$38)</f>
        <v>ООО "Региональная энергосбытовая компания" (ОПП)</v>
      </c>
      <c r="F85" s="49">
        <f>SUM(G85:J85)</f>
        <v>0.61403629032258067</v>
      </c>
      <c r="G85" s="50">
        <f>G38/720</f>
        <v>0</v>
      </c>
      <c r="H85" s="50">
        <f t="shared" si="1"/>
        <v>0.61403629032258067</v>
      </c>
      <c r="I85" s="50">
        <f t="shared" si="1"/>
        <v>0</v>
      </c>
      <c r="J85" s="50">
        <f t="shared" si="1"/>
        <v>0</v>
      </c>
      <c r="K85" s="58"/>
    </row>
    <row r="86" spans="1:11" s="59" customFormat="1" ht="15" customHeight="1">
      <c r="A86" s="53"/>
      <c r="B86" s="2"/>
      <c r="C86" s="90" t="s">
        <v>21</v>
      </c>
      <c r="D86" s="65" t="s">
        <v>43</v>
      </c>
      <c r="E86" s="91" t="str">
        <f>IF('[10]46 - передача'!$E$39="", "", '[10]46 - передача'!$E$39)</f>
        <v>ЗАО "МАРЭМ+"</v>
      </c>
      <c r="F86" s="49">
        <f>SUM(G86:J86)</f>
        <v>0.75351612903225806</v>
      </c>
      <c r="G86" s="50">
        <f>G39/720</f>
        <v>0</v>
      </c>
      <c r="H86" s="50">
        <f t="shared" si="1"/>
        <v>0.75351612903225806</v>
      </c>
      <c r="I86" s="50">
        <f t="shared" si="1"/>
        <v>0</v>
      </c>
      <c r="J86" s="50">
        <f t="shared" si="1"/>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3.0334892473118282</v>
      </c>
      <c r="G88" s="49">
        <f>SUM(G89:G91)</f>
        <v>0</v>
      </c>
      <c r="H88" s="49">
        <f>SUM(H89:H91)</f>
        <v>3.0334892473118282</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IF('[10]46 - передача'!$E$43="", "", '[10]46 - передача'!$E$43)</f>
        <v>ОАО "НЭСК-электросети"</v>
      </c>
      <c r="F90" s="49">
        <f>SUM(G90:J90)</f>
        <v>3.0334892473118282</v>
      </c>
      <c r="G90" s="50">
        <f>G43/720</f>
        <v>0</v>
      </c>
      <c r="H90" s="50">
        <f>H43/744</f>
        <v>3.0334892473118282</v>
      </c>
      <c r="I90" s="50">
        <f>I43/720</f>
        <v>0</v>
      </c>
      <c r="J90" s="50">
        <f>J43/720</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2.7464233870967725</v>
      </c>
      <c r="G101" s="70">
        <f>SUM(G76:J76)</f>
        <v>0</v>
      </c>
      <c r="H101" s="70">
        <f>SUM(G77:J77)</f>
        <v>1.5199233870967734</v>
      </c>
      <c r="I101" s="70">
        <f>SUM(G78:J78)</f>
        <v>1.2264999999999993</v>
      </c>
      <c r="J101" s="82"/>
      <c r="K101" s="13"/>
    </row>
    <row r="102" spans="1:11" ht="30" customHeight="1">
      <c r="A102" s="5"/>
      <c r="B102" s="1"/>
      <c r="C102" s="12"/>
      <c r="D102" s="47" t="s">
        <v>63</v>
      </c>
      <c r="E102" s="68" t="s">
        <v>64</v>
      </c>
      <c r="F102" s="49">
        <f t="shared" ref="F102:F110" si="2">SUM(G102:J102)</f>
        <v>0</v>
      </c>
      <c r="G102" s="50">
        <f>G55/720</f>
        <v>0</v>
      </c>
      <c r="H102" s="50">
        <f>H55/720</f>
        <v>0</v>
      </c>
      <c r="I102" s="50">
        <f>I55/720</f>
        <v>0</v>
      </c>
      <c r="J102" s="50">
        <f>J55/720</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0.41396102150537628</v>
      </c>
      <c r="G104" s="70">
        <f>SUM(G105:G106)</f>
        <v>0</v>
      </c>
      <c r="H104" s="70">
        <f>SUM(H105:H106)</f>
        <v>8.2724462365591389E-2</v>
      </c>
      <c r="I104" s="70">
        <f>SUM(I105:I106)</f>
        <v>0.2832069892473118</v>
      </c>
      <c r="J104" s="52">
        <f>SUM(J105:J106)</f>
        <v>4.8029569892473117E-2</v>
      </c>
      <c r="K104" s="13"/>
    </row>
    <row r="105" spans="1:11" ht="24" customHeight="1">
      <c r="A105" s="5"/>
      <c r="B105" s="1"/>
      <c r="C105" s="12"/>
      <c r="D105" s="47" t="s">
        <v>67</v>
      </c>
      <c r="E105" s="48" t="s">
        <v>68</v>
      </c>
      <c r="F105" s="49">
        <f t="shared" si="2"/>
        <v>0</v>
      </c>
      <c r="G105" s="50">
        <f t="shared" ref="G105:J106" si="3">G58/720</f>
        <v>0</v>
      </c>
      <c r="H105" s="50">
        <f t="shared" si="3"/>
        <v>0</v>
      </c>
      <c r="I105" s="50">
        <f t="shared" si="3"/>
        <v>0</v>
      </c>
      <c r="J105" s="50">
        <f t="shared" si="3"/>
        <v>0</v>
      </c>
      <c r="K105" s="13"/>
    </row>
    <row r="106" spans="1:11" ht="24" customHeight="1">
      <c r="A106" s="5"/>
      <c r="B106" s="1"/>
      <c r="C106" s="12"/>
      <c r="D106" s="47" t="s">
        <v>69</v>
      </c>
      <c r="E106" s="83" t="s">
        <v>70</v>
      </c>
      <c r="F106" s="49">
        <f t="shared" si="2"/>
        <v>0.41396102150537628</v>
      </c>
      <c r="G106" s="50">
        <f t="shared" si="3"/>
        <v>0</v>
      </c>
      <c r="H106" s="50">
        <f>H59/744</f>
        <v>8.2724462365591389E-2</v>
      </c>
      <c r="I106" s="50">
        <f>I59/744</f>
        <v>0.2832069892473118</v>
      </c>
      <c r="J106" s="50">
        <f>J59/744</f>
        <v>4.8029569892473117E-2</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2"/>
        <v>0</v>
      </c>
      <c r="G108" s="50">
        <f t="shared" ref="G108:J109" si="4">G61/720</f>
        <v>0</v>
      </c>
      <c r="H108" s="50">
        <f t="shared" si="4"/>
        <v>0</v>
      </c>
      <c r="I108" s="50">
        <f t="shared" si="4"/>
        <v>0</v>
      </c>
      <c r="J108" s="50">
        <f t="shared" si="4"/>
        <v>0</v>
      </c>
      <c r="K108" s="13"/>
    </row>
    <row r="109" spans="1:11" ht="30" customHeight="1">
      <c r="A109" s="5"/>
      <c r="B109" s="1"/>
      <c r="C109" s="12"/>
      <c r="D109" s="47" t="s">
        <v>73</v>
      </c>
      <c r="E109" s="68" t="s">
        <v>74</v>
      </c>
      <c r="F109" s="49">
        <f t="shared" si="2"/>
        <v>0</v>
      </c>
      <c r="G109" s="50">
        <f t="shared" si="4"/>
        <v>0</v>
      </c>
      <c r="H109" s="50">
        <f t="shared" si="4"/>
        <v>0</v>
      </c>
      <c r="I109" s="50">
        <f t="shared" si="4"/>
        <v>0</v>
      </c>
      <c r="J109" s="50">
        <f t="shared" si="4"/>
        <v>0</v>
      </c>
      <c r="K109" s="13"/>
    </row>
    <row r="110" spans="1:11" ht="30" customHeight="1">
      <c r="A110" s="5"/>
      <c r="B110" s="1"/>
      <c r="C110" s="12"/>
      <c r="D110" s="84" t="s">
        <v>75</v>
      </c>
      <c r="E110" s="85" t="s">
        <v>76</v>
      </c>
      <c r="F110" s="86">
        <f t="shared" si="2"/>
        <v>-1.0269562977782698E-15</v>
      </c>
      <c r="G110" s="87">
        <f>G65-G80-G101-G102-G104+G108-G109</f>
        <v>0</v>
      </c>
      <c r="H110" s="87">
        <f>H65+H75-H80-H101-H102-H104+H108-H109</f>
        <v>-2.2204460492503131E-16</v>
      </c>
      <c r="I110" s="87">
        <f>I65+I75-I80-I101-I102-I104+I108-I109</f>
        <v>1.1102230246251565E-16</v>
      </c>
      <c r="J110" s="88">
        <f>J65+J75-J80-J102-J104+J108-J109</f>
        <v>-9.1593399531575415E-16</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2313.5681414499995</v>
      </c>
      <c r="G115" s="97">
        <f>SUM(G116,G119,G122)</f>
        <v>0</v>
      </c>
      <c r="H115" s="97">
        <f>SUM(H116,H119,H122)</f>
        <v>1654.6670157899998</v>
      </c>
      <c r="I115" s="97">
        <f>SUM(I116,I119,I122)</f>
        <v>542.91163487999995</v>
      </c>
      <c r="J115" s="98">
        <f>SUM(J116,J119,J122)</f>
        <v>115.98949078</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2313.5681414499995</v>
      </c>
      <c r="G122" s="70">
        <f>SUM(G123:G126)</f>
        <v>0</v>
      </c>
      <c r="H122" s="70">
        <f>SUM(H123:H126)</f>
        <v>1654.6670157899998</v>
      </c>
      <c r="I122" s="70">
        <f>SUM(I123:I126)</f>
        <v>542.91163487999995</v>
      </c>
      <c r="J122" s="52">
        <f>SUM(J123:J126)</f>
        <v>115.98949078</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616.98005504999992</v>
      </c>
      <c r="G125" s="50"/>
      <c r="H125" s="50">
        <f>H33*0.13229</f>
        <v>487.79966378999995</v>
      </c>
      <c r="I125" s="50">
        <f>I33*0.13229</f>
        <v>13.190900479999998</v>
      </c>
      <c r="J125" s="50">
        <f>J33*0.13229</f>
        <v>115.98949078</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2168.9711864406781</v>
      </c>
      <c r="G132" s="44">
        <f>SUM(G133,G136,G139)</f>
        <v>0</v>
      </c>
      <c r="H132" s="44">
        <f>SUM(H133,H136,H139)</f>
        <v>2168.9711864406781</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2168.9711864406781</v>
      </c>
      <c r="G139" s="70">
        <f>SUM(G140:G142)</f>
        <v>0</v>
      </c>
      <c r="H139" s="70">
        <f>SUM(H140:H142)</f>
        <v>2168.9711864406781</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2168.9711864406781</v>
      </c>
      <c r="G141" s="50"/>
      <c r="H141" s="50">
        <f>2559.386/1.18</f>
        <v>2168.9711864406781</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L147"/>
  <sheetViews>
    <sheetView topLeftCell="C7"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9" customWidth="1"/>
    <col min="5" max="5" width="60.7109375" style="115"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9" t="s">
        <v>107</v>
      </c>
      <c r="E9" s="120"/>
      <c r="F9" s="120"/>
      <c r="G9" s="120"/>
      <c r="H9" s="120"/>
      <c r="I9" s="120"/>
      <c r="J9" s="121"/>
      <c r="K9" s="13"/>
    </row>
    <row r="10" spans="1:12" ht="12" customHeight="1">
      <c r="A10" s="5"/>
      <c r="B10" s="1"/>
      <c r="C10" s="12"/>
      <c r="D10" s="14"/>
      <c r="E10" s="18"/>
      <c r="F10" s="16"/>
      <c r="G10" s="16"/>
      <c r="H10" s="16"/>
      <c r="I10" s="16"/>
      <c r="J10" s="16"/>
      <c r="K10" s="13"/>
    </row>
    <row r="11" spans="1:12" ht="15" customHeight="1">
      <c r="A11" s="5"/>
      <c r="B11" s="1"/>
      <c r="C11" s="12"/>
      <c r="D11" s="14"/>
      <c r="E11" s="17" t="s">
        <v>0</v>
      </c>
      <c r="F11" s="16"/>
      <c r="G11" s="122" t="s">
        <v>1</v>
      </c>
      <c r="H11" s="122"/>
      <c r="I11" s="16"/>
      <c r="J11" s="16"/>
      <c r="K11" s="13"/>
    </row>
    <row r="12" spans="1:12" ht="15" customHeight="1" thickBot="1">
      <c r="A12" s="5"/>
      <c r="B12" s="1"/>
      <c r="C12" s="12"/>
      <c r="D12" s="14"/>
      <c r="E12" s="19">
        <v>2</v>
      </c>
      <c r="F12" s="16"/>
      <c r="G12" s="122"/>
      <c r="H12" s="122"/>
      <c r="I12" s="16"/>
      <c r="J12" s="16"/>
      <c r="K12" s="13"/>
    </row>
    <row r="13" spans="1:12" ht="12" customHeight="1">
      <c r="A13" s="5"/>
      <c r="B13" s="1"/>
      <c r="C13" s="12"/>
      <c r="D13" s="14"/>
      <c r="E13" s="18"/>
      <c r="F13" s="16"/>
      <c r="G13" s="16"/>
      <c r="H13" s="16"/>
      <c r="I13" s="16"/>
      <c r="J13" s="16"/>
      <c r="K13" s="13"/>
    </row>
    <row r="14" spans="1:12" s="28" customFormat="1" ht="30" customHeight="1">
      <c r="A14" s="20"/>
      <c r="B14" s="21"/>
      <c r="C14" s="22"/>
      <c r="D14" s="23" t="s">
        <v>2</v>
      </c>
      <c r="E14" s="24" t="s">
        <v>3</v>
      </c>
      <c r="F14" s="25" t="s">
        <v>4</v>
      </c>
      <c r="G14" s="25" t="s">
        <v>5</v>
      </c>
      <c r="H14" s="25" t="s">
        <v>6</v>
      </c>
      <c r="I14" s="25" t="s">
        <v>7</v>
      </c>
      <c r="J14" s="26" t="s">
        <v>8</v>
      </c>
      <c r="K14" s="27"/>
    </row>
    <row r="15" spans="1:12" ht="12" customHeight="1">
      <c r="A15" s="5"/>
      <c r="B15" s="1"/>
      <c r="C15" s="12"/>
      <c r="D15" s="29">
        <v>1</v>
      </c>
      <c r="E15" s="30">
        <v>2</v>
      </c>
      <c r="F15" s="31">
        <v>3</v>
      </c>
      <c r="G15" s="31">
        <v>4</v>
      </c>
      <c r="H15" s="31">
        <v>5</v>
      </c>
      <c r="I15" s="31">
        <v>6</v>
      </c>
      <c r="J15" s="32">
        <v>7</v>
      </c>
      <c r="K15" s="13"/>
    </row>
    <row r="16" spans="1:12" ht="12" hidden="1" customHeight="1">
      <c r="A16" s="5"/>
      <c r="B16" s="1"/>
      <c r="C16" s="12"/>
      <c r="D16" s="33"/>
      <c r="E16" s="34"/>
      <c r="F16" s="35"/>
      <c r="G16" s="35"/>
      <c r="H16" s="35"/>
      <c r="I16" s="35"/>
      <c r="J16" s="36"/>
      <c r="K16" s="13"/>
    </row>
    <row r="17" spans="1:11" s="41" customFormat="1" ht="18" customHeight="1">
      <c r="A17" s="37"/>
      <c r="B17" s="38"/>
      <c r="C17" s="39"/>
      <c r="D17" s="116" t="s">
        <v>9</v>
      </c>
      <c r="E17" s="117"/>
      <c r="F17" s="117"/>
      <c r="G17" s="117"/>
      <c r="H17" s="117"/>
      <c r="I17" s="117"/>
      <c r="J17" s="118"/>
      <c r="K17" s="40"/>
    </row>
    <row r="18" spans="1:11" ht="30" customHeight="1">
      <c r="A18" s="5"/>
      <c r="B18" s="1"/>
      <c r="C18" s="12"/>
      <c r="D18" s="42" t="s">
        <v>10</v>
      </c>
      <c r="E18" s="43" t="s">
        <v>11</v>
      </c>
      <c r="F18" s="44">
        <f>SUM(G18:J18)</f>
        <v>4126.3320000000003</v>
      </c>
      <c r="G18" s="45">
        <f>SUM(G19,G20,G23,G27)</f>
        <v>0</v>
      </c>
      <c r="H18" s="45">
        <f>SUM(H19,H20,H23,H27)</f>
        <v>4034.2440000000001</v>
      </c>
      <c r="I18" s="45">
        <f>SUM(I19,I20,I23,I27)</f>
        <v>92.087999999999994</v>
      </c>
      <c r="J18" s="46">
        <f>SUM(J19,J20,J23,J27)</f>
        <v>0</v>
      </c>
      <c r="K18" s="13"/>
    </row>
    <row r="19" spans="1:11" ht="24" customHeight="1">
      <c r="A19" s="5"/>
      <c r="B19" s="1"/>
      <c r="C19" s="12"/>
      <c r="D19" s="47" t="s">
        <v>12</v>
      </c>
      <c r="E19" s="48" t="s">
        <v>13</v>
      </c>
      <c r="F19" s="49">
        <f>SUM(G19:J19)</f>
        <v>4034.2440000000001</v>
      </c>
      <c r="G19" s="50"/>
      <c r="H19" s="50">
        <v>4034.2440000000001</v>
      </c>
      <c r="I19" s="50"/>
      <c r="J19" s="51"/>
      <c r="K19" s="13"/>
    </row>
    <row r="20" spans="1:11" ht="24" customHeight="1">
      <c r="A20" s="5"/>
      <c r="B20" s="1"/>
      <c r="C20" s="12"/>
      <c r="D20" s="47" t="s">
        <v>14</v>
      </c>
      <c r="E20" s="48" t="s">
        <v>15</v>
      </c>
      <c r="F20" s="49">
        <f>SUM(G20:J20)</f>
        <v>0</v>
      </c>
      <c r="G20" s="49">
        <f>SUM(G21:G22)</f>
        <v>0</v>
      </c>
      <c r="H20" s="49">
        <f>SUM(H21:H22)</f>
        <v>0</v>
      </c>
      <c r="I20" s="49">
        <f>SUM(I21:I22)</f>
        <v>0</v>
      </c>
      <c r="J20" s="52">
        <f>SUM(J21:J22)</f>
        <v>0</v>
      </c>
      <c r="K20" s="13"/>
    </row>
    <row r="21" spans="1:11" s="59" customFormat="1" ht="15" hidden="1" customHeight="1">
      <c r="A21" s="53"/>
      <c r="B21" s="2"/>
      <c r="C21" s="54"/>
      <c r="D21" s="55" t="s">
        <v>16</v>
      </c>
      <c r="E21" s="56"/>
      <c r="F21" s="56"/>
      <c r="G21" s="56"/>
      <c r="H21" s="56"/>
      <c r="I21" s="56"/>
      <c r="J21" s="57"/>
      <c r="K21" s="58"/>
    </row>
    <row r="22" spans="1:11" s="59" customFormat="1" ht="15" customHeight="1">
      <c r="A22" s="53"/>
      <c r="B22" s="2"/>
      <c r="C22" s="54"/>
      <c r="D22" s="60"/>
      <c r="E22" s="61" t="s">
        <v>17</v>
      </c>
      <c r="F22" s="62"/>
      <c r="G22" s="62"/>
      <c r="H22" s="62"/>
      <c r="I22" s="62"/>
      <c r="J22" s="63"/>
      <c r="K22" s="58"/>
    </row>
    <row r="23" spans="1:11" ht="24" customHeight="1">
      <c r="A23" s="5"/>
      <c r="B23" s="1"/>
      <c r="C23" s="12"/>
      <c r="D23" s="47" t="s">
        <v>18</v>
      </c>
      <c r="E23" s="48" t="s">
        <v>19</v>
      </c>
      <c r="F23" s="49">
        <f>SUM(G23:J23)</f>
        <v>92.087999999999994</v>
      </c>
      <c r="G23" s="49">
        <f>SUM(G24:G26)</f>
        <v>0</v>
      </c>
      <c r="H23" s="49">
        <f>SUM(H24:H26)</f>
        <v>0</v>
      </c>
      <c r="I23" s="49">
        <f>SUM(I24:I26)</f>
        <v>92.087999999999994</v>
      </c>
      <c r="J23" s="52">
        <f>SUM(J24:J26)</f>
        <v>0</v>
      </c>
      <c r="K23" s="13"/>
    </row>
    <row r="24" spans="1:11" s="59" customFormat="1" ht="15" hidden="1" customHeight="1">
      <c r="A24" s="53"/>
      <c r="B24" s="2"/>
      <c r="C24" s="54"/>
      <c r="D24" s="55" t="s">
        <v>20</v>
      </c>
      <c r="E24" s="56"/>
      <c r="F24" s="56"/>
      <c r="G24" s="56"/>
      <c r="H24" s="56"/>
      <c r="I24" s="56"/>
      <c r="J24" s="57"/>
      <c r="K24" s="58"/>
    </row>
    <row r="25" spans="1:11" s="59" customFormat="1" ht="15" customHeight="1">
      <c r="A25" s="53"/>
      <c r="B25" s="2"/>
      <c r="C25" s="64" t="s">
        <v>21</v>
      </c>
      <c r="D25" s="65" t="s">
        <v>22</v>
      </c>
      <c r="E25" s="66" t="s">
        <v>23</v>
      </c>
      <c r="F25" s="49">
        <f>SUM(G25:J25)</f>
        <v>92.087999999999994</v>
      </c>
      <c r="G25" s="50"/>
      <c r="H25" s="50"/>
      <c r="I25" s="50">
        <v>92.087999999999994</v>
      </c>
      <c r="J25" s="67"/>
      <c r="K25" s="58"/>
    </row>
    <row r="26" spans="1:11" s="59" customFormat="1" ht="15" customHeight="1">
      <c r="A26" s="53"/>
      <c r="B26" s="2"/>
      <c r="C26" s="54"/>
      <c r="D26" s="60"/>
      <c r="E26" s="61" t="s">
        <v>24</v>
      </c>
      <c r="F26" s="62"/>
      <c r="G26" s="62"/>
      <c r="H26" s="62"/>
      <c r="I26" s="62"/>
      <c r="J26" s="63"/>
      <c r="K26" s="58"/>
    </row>
    <row r="27" spans="1:11" ht="24" customHeight="1">
      <c r="A27" s="5"/>
      <c r="B27" s="1"/>
      <c r="C27" s="12"/>
      <c r="D27" s="47" t="s">
        <v>25</v>
      </c>
      <c r="E27" s="48" t="s">
        <v>26</v>
      </c>
      <c r="F27" s="49">
        <f>SUM(G27:J27)</f>
        <v>0</v>
      </c>
      <c r="G27" s="50"/>
      <c r="H27" s="50"/>
      <c r="I27" s="50"/>
      <c r="J27" s="51"/>
      <c r="K27" s="13"/>
    </row>
    <row r="28" spans="1:11" ht="30" customHeight="1">
      <c r="A28" s="5"/>
      <c r="B28" s="1"/>
      <c r="C28" s="12"/>
      <c r="D28" s="47" t="s">
        <v>27</v>
      </c>
      <c r="E28" s="68" t="s">
        <v>28</v>
      </c>
      <c r="F28" s="49">
        <f>SUM(H28:J28)</f>
        <v>1702.8200000000004</v>
      </c>
      <c r="G28" s="69"/>
      <c r="H28" s="70">
        <f>H29</f>
        <v>0</v>
      </c>
      <c r="I28" s="70">
        <f>I29+I30</f>
        <v>879.8520000000002</v>
      </c>
      <c r="J28" s="52">
        <f>J29+J30+J31</f>
        <v>822.96800000000019</v>
      </c>
      <c r="K28" s="13"/>
    </row>
    <row r="29" spans="1:11" ht="24" customHeight="1">
      <c r="A29" s="5"/>
      <c r="B29" s="1"/>
      <c r="C29" s="12"/>
      <c r="D29" s="47" t="s">
        <v>29</v>
      </c>
      <c r="E29" s="48" t="s">
        <v>5</v>
      </c>
      <c r="F29" s="49">
        <f>SUM(H29:J29)</f>
        <v>0</v>
      </c>
      <c r="G29" s="69"/>
      <c r="H29" s="50"/>
      <c r="I29" s="50"/>
      <c r="J29" s="51"/>
      <c r="K29" s="13"/>
    </row>
    <row r="30" spans="1:11" ht="24" customHeight="1">
      <c r="A30" s="5"/>
      <c r="B30" s="1"/>
      <c r="C30" s="12"/>
      <c r="D30" s="47" t="s">
        <v>30</v>
      </c>
      <c r="E30" s="48" t="s">
        <v>6</v>
      </c>
      <c r="F30" s="49">
        <f>SUM(I30:J30)</f>
        <v>879.8520000000002</v>
      </c>
      <c r="G30" s="69"/>
      <c r="H30" s="69"/>
      <c r="I30" s="50">
        <f>H19-H33-H59</f>
        <v>879.8520000000002</v>
      </c>
      <c r="J30" s="51"/>
      <c r="K30" s="13"/>
    </row>
    <row r="31" spans="1:11" ht="24" customHeight="1">
      <c r="A31" s="5"/>
      <c r="B31" s="1"/>
      <c r="C31" s="12"/>
      <c r="D31" s="47" t="s">
        <v>31</v>
      </c>
      <c r="E31" s="48" t="s">
        <v>7</v>
      </c>
      <c r="F31" s="49">
        <f>SUM(J31)</f>
        <v>822.96800000000019</v>
      </c>
      <c r="G31" s="71"/>
      <c r="H31" s="71"/>
      <c r="I31" s="71"/>
      <c r="J31" s="72">
        <f>I18+I28-I33-I57</f>
        <v>822.96800000000019</v>
      </c>
      <c r="K31" s="13"/>
    </row>
    <row r="32" spans="1:11" ht="9" customHeight="1">
      <c r="A32" s="5"/>
      <c r="B32" s="1"/>
      <c r="C32" s="12"/>
      <c r="D32" s="73"/>
      <c r="E32" s="74"/>
      <c r="F32" s="75"/>
      <c r="G32" s="76"/>
      <c r="H32" s="76"/>
      <c r="I32" s="76"/>
      <c r="J32" s="77"/>
      <c r="K32" s="13"/>
    </row>
    <row r="33" spans="1:11" ht="30" customHeight="1">
      <c r="A33" s="5"/>
      <c r="B33" s="1"/>
      <c r="C33" s="12"/>
      <c r="D33" s="47" t="s">
        <v>32</v>
      </c>
      <c r="E33" s="68" t="s">
        <v>33</v>
      </c>
      <c r="F33" s="49">
        <f>SUM(G33:J33)</f>
        <v>4019.3519999999999</v>
      </c>
      <c r="G33" s="70">
        <f>SUM(G34,G41,G45,G48,G51)</f>
        <v>0</v>
      </c>
      <c r="H33" s="70">
        <f>SUM(H34,H41,H45,H48,H51)</f>
        <v>3118.7719999999999</v>
      </c>
      <c r="I33" s="70">
        <f>SUM(I34,I41,I45,I48,I51)</f>
        <v>79.659000000000006</v>
      </c>
      <c r="J33" s="52">
        <f>SUM(J34,J41,J45,J48,J51)</f>
        <v>820.92099999999994</v>
      </c>
      <c r="K33" s="13"/>
    </row>
    <row r="34" spans="1:11" ht="24" customHeight="1">
      <c r="A34" s="5"/>
      <c r="B34" s="1"/>
      <c r="C34" s="12"/>
      <c r="D34" s="47" t="s">
        <v>34</v>
      </c>
      <c r="E34" s="48" t="s">
        <v>35</v>
      </c>
      <c r="F34" s="49">
        <f>SUM(G34:J34)</f>
        <v>2109.7339999999999</v>
      </c>
      <c r="G34" s="49">
        <f>SUM(G35:G40)</f>
        <v>0</v>
      </c>
      <c r="H34" s="49">
        <f>SUM(H35:H40)</f>
        <v>1209.154</v>
      </c>
      <c r="I34" s="49">
        <f>SUM(I35:I40)</f>
        <v>79.659000000000006</v>
      </c>
      <c r="J34" s="52">
        <f>SUM(J35:J40)</f>
        <v>820.92099999999994</v>
      </c>
      <c r="K34" s="13"/>
    </row>
    <row r="35" spans="1:11" s="59" customFormat="1" ht="15" hidden="1" customHeight="1">
      <c r="A35" s="53"/>
      <c r="B35" s="2"/>
      <c r="C35" s="54"/>
      <c r="D35" s="55" t="s">
        <v>36</v>
      </c>
      <c r="E35" s="56"/>
      <c r="F35" s="56"/>
      <c r="G35" s="56"/>
      <c r="H35" s="56"/>
      <c r="I35" s="56"/>
      <c r="J35" s="57"/>
      <c r="K35" s="58"/>
    </row>
    <row r="36" spans="1:11" s="59" customFormat="1" ht="15" customHeight="1">
      <c r="A36" s="53"/>
      <c r="B36" s="2"/>
      <c r="C36" s="64" t="s">
        <v>21</v>
      </c>
      <c r="D36" s="65" t="s">
        <v>37</v>
      </c>
      <c r="E36" s="66" t="s">
        <v>38</v>
      </c>
      <c r="F36" s="49">
        <f>SUM(G36:J36)</f>
        <v>961.09999999999991</v>
      </c>
      <c r="G36" s="50"/>
      <c r="H36" s="50">
        <v>248.71799999999999</v>
      </c>
      <c r="I36" s="50">
        <v>0.52500000000000002</v>
      </c>
      <c r="J36" s="67">
        <v>711.85699999999997</v>
      </c>
      <c r="K36" s="58"/>
    </row>
    <row r="37" spans="1:11" s="59" customFormat="1" ht="15" customHeight="1">
      <c r="A37" s="53"/>
      <c r="B37" s="2"/>
      <c r="C37" s="64" t="s">
        <v>21</v>
      </c>
      <c r="D37" s="65" t="s">
        <v>39</v>
      </c>
      <c r="E37" s="66" t="s">
        <v>40</v>
      </c>
      <c r="F37" s="49">
        <f>SUM(G37:J37)</f>
        <v>207.155</v>
      </c>
      <c r="G37" s="50"/>
      <c r="H37" s="50">
        <v>18.957000000000001</v>
      </c>
      <c r="I37" s="50">
        <v>79.134</v>
      </c>
      <c r="J37" s="67">
        <v>109.06399999999999</v>
      </c>
      <c r="K37" s="58"/>
    </row>
    <row r="38" spans="1:11" s="59" customFormat="1" ht="15" customHeight="1">
      <c r="A38" s="53"/>
      <c r="B38" s="2"/>
      <c r="C38" s="64" t="s">
        <v>21</v>
      </c>
      <c r="D38" s="65" t="s">
        <v>41</v>
      </c>
      <c r="E38" s="66" t="s">
        <v>42</v>
      </c>
      <c r="F38" s="49">
        <f>SUM(G38:J38)</f>
        <v>406.15899999999999</v>
      </c>
      <c r="G38" s="50"/>
      <c r="H38" s="50">
        <v>406.15899999999999</v>
      </c>
      <c r="I38" s="50"/>
      <c r="J38" s="67"/>
      <c r="K38" s="58"/>
    </row>
    <row r="39" spans="1:11" s="59" customFormat="1" ht="15" customHeight="1">
      <c r="A39" s="53"/>
      <c r="B39" s="2"/>
      <c r="C39" s="64" t="s">
        <v>21</v>
      </c>
      <c r="D39" s="65" t="s">
        <v>43</v>
      </c>
      <c r="E39" s="66" t="s">
        <v>44</v>
      </c>
      <c r="F39" s="49">
        <f>SUM(G39:J39)</f>
        <v>535.32000000000005</v>
      </c>
      <c r="G39" s="50"/>
      <c r="H39" s="50">
        <v>535.32000000000005</v>
      </c>
      <c r="I39" s="50"/>
      <c r="J39" s="67"/>
      <c r="K39" s="58"/>
    </row>
    <row r="40" spans="1:11" s="59" customFormat="1" ht="15" customHeight="1">
      <c r="A40" s="53"/>
      <c r="B40" s="2"/>
      <c r="C40" s="54"/>
      <c r="D40" s="60"/>
      <c r="E40" s="61" t="s">
        <v>45</v>
      </c>
      <c r="F40" s="62"/>
      <c r="G40" s="62"/>
      <c r="H40" s="62"/>
      <c r="I40" s="62"/>
      <c r="J40" s="63"/>
      <c r="K40" s="58"/>
    </row>
    <row r="41" spans="1:11" ht="24" customHeight="1">
      <c r="A41" s="5"/>
      <c r="B41" s="1"/>
      <c r="C41" s="12"/>
      <c r="D41" s="47" t="s">
        <v>46</v>
      </c>
      <c r="E41" s="48" t="s">
        <v>47</v>
      </c>
      <c r="F41" s="49">
        <f>SUM(G41:J41)</f>
        <v>1909.6179999999999</v>
      </c>
      <c r="G41" s="49">
        <f>SUM(G42:G44)</f>
        <v>0</v>
      </c>
      <c r="H41" s="49">
        <f>SUM(H42:H44)</f>
        <v>1909.6179999999999</v>
      </c>
      <c r="I41" s="49">
        <f>SUM(I42:I44)</f>
        <v>0</v>
      </c>
      <c r="J41" s="52">
        <f>SUM(J42:J44)</f>
        <v>0</v>
      </c>
      <c r="K41" s="13"/>
    </row>
    <row r="42" spans="1:11" s="59" customFormat="1" ht="15" hidden="1" customHeight="1">
      <c r="A42" s="53"/>
      <c r="B42" s="2"/>
      <c r="C42" s="54"/>
      <c r="D42" s="55" t="s">
        <v>48</v>
      </c>
      <c r="E42" s="56"/>
      <c r="F42" s="56"/>
      <c r="G42" s="56"/>
      <c r="H42" s="56"/>
      <c r="I42" s="56"/>
      <c r="J42" s="57"/>
      <c r="K42" s="58"/>
    </row>
    <row r="43" spans="1:11" s="59" customFormat="1" ht="15" customHeight="1">
      <c r="A43" s="53"/>
      <c r="B43" s="2"/>
      <c r="C43" s="64" t="s">
        <v>21</v>
      </c>
      <c r="D43" s="65" t="s">
        <v>49</v>
      </c>
      <c r="E43" s="66" t="s">
        <v>50</v>
      </c>
      <c r="F43" s="49">
        <f>SUM(G43:J43)</f>
        <v>1909.6179999999999</v>
      </c>
      <c r="G43" s="50"/>
      <c r="H43" s="50">
        <v>1909.6179999999999</v>
      </c>
      <c r="I43" s="50"/>
      <c r="J43" s="67"/>
      <c r="K43" s="58"/>
    </row>
    <row r="44" spans="1:11" s="59" customFormat="1" ht="15" customHeight="1">
      <c r="A44" s="53"/>
      <c r="B44" s="2"/>
      <c r="C44" s="54"/>
      <c r="D44" s="60"/>
      <c r="E44" s="61" t="s">
        <v>17</v>
      </c>
      <c r="F44" s="62"/>
      <c r="G44" s="62"/>
      <c r="H44" s="62"/>
      <c r="I44" s="62"/>
      <c r="J44" s="63"/>
      <c r="K44" s="58"/>
    </row>
    <row r="45" spans="1:11" ht="24" customHeight="1">
      <c r="A45" s="5"/>
      <c r="B45" s="1"/>
      <c r="C45" s="12"/>
      <c r="D45" s="47" t="s">
        <v>51</v>
      </c>
      <c r="E45" s="48" t="s">
        <v>52</v>
      </c>
      <c r="F45" s="49">
        <f>SUM(G45:J45)</f>
        <v>0</v>
      </c>
      <c r="G45" s="49">
        <f>SUM(G46:G47)</f>
        <v>0</v>
      </c>
      <c r="H45" s="49">
        <f>SUM(H46:H47)</f>
        <v>0</v>
      </c>
      <c r="I45" s="49">
        <f>SUM(I46:I47)</f>
        <v>0</v>
      </c>
      <c r="J45" s="52">
        <f>SUM(J46:J47)</f>
        <v>0</v>
      </c>
      <c r="K45" s="13"/>
    </row>
    <row r="46" spans="1:11" s="59" customFormat="1" ht="15" hidden="1" customHeight="1">
      <c r="A46" s="53"/>
      <c r="B46" s="2"/>
      <c r="C46" s="54"/>
      <c r="D46" s="55" t="s">
        <v>53</v>
      </c>
      <c r="E46" s="56"/>
      <c r="F46" s="56"/>
      <c r="G46" s="56"/>
      <c r="H46" s="56"/>
      <c r="I46" s="56"/>
      <c r="J46" s="57"/>
      <c r="K46" s="58"/>
    </row>
    <row r="47" spans="1:11" s="59" customFormat="1" ht="15" customHeight="1">
      <c r="A47" s="53"/>
      <c r="B47" s="2"/>
      <c r="C47" s="54"/>
      <c r="D47" s="60"/>
      <c r="E47" s="61" t="s">
        <v>24</v>
      </c>
      <c r="F47" s="62"/>
      <c r="G47" s="62"/>
      <c r="H47" s="62"/>
      <c r="I47" s="62"/>
      <c r="J47" s="63"/>
      <c r="K47" s="58"/>
    </row>
    <row r="48" spans="1:11" ht="24" customHeight="1">
      <c r="C48" s="54"/>
      <c r="D48" s="47" t="s">
        <v>54</v>
      </c>
      <c r="E48" s="78" t="s">
        <v>55</v>
      </c>
      <c r="F48" s="70">
        <f>SUM(G48:J48)</f>
        <v>0</v>
      </c>
      <c r="G48" s="70">
        <f>SUM(G49:G50)</f>
        <v>0</v>
      </c>
      <c r="H48" s="70">
        <f>SUM(H49:H50)</f>
        <v>0</v>
      </c>
      <c r="I48" s="70">
        <f>SUM(I49:I50)</f>
        <v>0</v>
      </c>
      <c r="J48" s="52">
        <f>SUM(J49:J50)</f>
        <v>0</v>
      </c>
      <c r="K48" s="58"/>
    </row>
    <row r="49" spans="1:11" s="59" customFormat="1" ht="15" hidden="1" customHeight="1">
      <c r="A49" s="53"/>
      <c r="B49" s="2"/>
      <c r="C49" s="54"/>
      <c r="D49" s="55" t="s">
        <v>56</v>
      </c>
      <c r="E49" s="56"/>
      <c r="F49" s="56"/>
      <c r="G49" s="56"/>
      <c r="H49" s="56"/>
      <c r="I49" s="56"/>
      <c r="J49" s="57"/>
      <c r="K49" s="58"/>
    </row>
    <row r="50" spans="1:11" ht="15" customHeight="1">
      <c r="C50" s="54"/>
      <c r="D50" s="79"/>
      <c r="E50" s="61" t="s">
        <v>57</v>
      </c>
      <c r="F50" s="80"/>
      <c r="G50" s="80"/>
      <c r="H50" s="80"/>
      <c r="I50" s="80"/>
      <c r="J50" s="81"/>
      <c r="K50" s="58"/>
    </row>
    <row r="51" spans="1:11" ht="24" customHeight="1">
      <c r="A51" s="5"/>
      <c r="B51" s="1"/>
      <c r="C51" s="12"/>
      <c r="D51" s="47" t="s">
        <v>58</v>
      </c>
      <c r="E51" s="48" t="s">
        <v>59</v>
      </c>
      <c r="F51" s="49">
        <f>SUM(G51:J51)</f>
        <v>0</v>
      </c>
      <c r="G51" s="49">
        <f>SUM(G52:G53)</f>
        <v>0</v>
      </c>
      <c r="H51" s="49">
        <f>SUM(H52:H53)</f>
        <v>0</v>
      </c>
      <c r="I51" s="49">
        <f>SUM(I52:I53)</f>
        <v>0</v>
      </c>
      <c r="J51" s="52">
        <f>SUM(J52:J53)</f>
        <v>0</v>
      </c>
      <c r="K51" s="13"/>
    </row>
    <row r="52" spans="1:11" s="59" customFormat="1" ht="15" hidden="1" customHeight="1">
      <c r="A52" s="53"/>
      <c r="B52" s="2"/>
      <c r="C52" s="54"/>
      <c r="D52" s="55" t="s">
        <v>60</v>
      </c>
      <c r="E52" s="56"/>
      <c r="F52" s="56"/>
      <c r="G52" s="56"/>
      <c r="H52" s="56"/>
      <c r="I52" s="56"/>
      <c r="J52" s="57"/>
      <c r="K52" s="58"/>
    </row>
    <row r="53" spans="1:11" s="59" customFormat="1" ht="15" customHeight="1">
      <c r="A53" s="53"/>
      <c r="B53" s="2"/>
      <c r="C53" s="54"/>
      <c r="D53" s="60"/>
      <c r="E53" s="61" t="s">
        <v>17</v>
      </c>
      <c r="F53" s="62"/>
      <c r="G53" s="62"/>
      <c r="H53" s="62"/>
      <c r="I53" s="62"/>
      <c r="J53" s="63"/>
      <c r="K53" s="58"/>
    </row>
    <row r="54" spans="1:11" ht="30" customHeight="1">
      <c r="A54" s="5"/>
      <c r="B54" s="1"/>
      <c r="C54" s="12"/>
      <c r="D54" s="47" t="s">
        <v>61</v>
      </c>
      <c r="E54" s="68" t="s">
        <v>62</v>
      </c>
      <c r="F54" s="49">
        <f>SUM(G54:I54)</f>
        <v>1702.8200000000004</v>
      </c>
      <c r="G54" s="70">
        <f>SUM(G29:J29)</f>
        <v>0</v>
      </c>
      <c r="H54" s="70">
        <f>SUM(G30:J30)</f>
        <v>879.8520000000002</v>
      </c>
      <c r="I54" s="70">
        <f>SUM(G31:J31)</f>
        <v>822.96800000000019</v>
      </c>
      <c r="J54" s="82"/>
      <c r="K54" s="13"/>
    </row>
    <row r="55" spans="1:11" ht="30" customHeight="1">
      <c r="A55" s="5"/>
      <c r="B55" s="1"/>
      <c r="C55" s="12"/>
      <c r="D55" s="47" t="s">
        <v>63</v>
      </c>
      <c r="E55" s="68" t="s">
        <v>64</v>
      </c>
      <c r="F55" s="49">
        <f>SUM(G55:J55)</f>
        <v>0</v>
      </c>
      <c r="G55" s="50"/>
      <c r="H55" s="50"/>
      <c r="I55" s="50"/>
      <c r="J55" s="51"/>
      <c r="K55" s="13"/>
    </row>
    <row r="56" spans="1:11" ht="9" customHeight="1">
      <c r="A56" s="5"/>
      <c r="B56" s="1"/>
      <c r="C56" s="12"/>
      <c r="D56" s="73"/>
      <c r="E56" s="74"/>
      <c r="F56" s="75"/>
      <c r="G56" s="76"/>
      <c r="H56" s="76"/>
      <c r="I56" s="76"/>
      <c r="J56" s="77"/>
      <c r="K56" s="13"/>
    </row>
    <row r="57" spans="1:11" ht="30" customHeight="1">
      <c r="A57" s="5"/>
      <c r="B57" s="1"/>
      <c r="C57" s="12"/>
      <c r="D57" s="47" t="s">
        <v>65</v>
      </c>
      <c r="E57" s="68" t="s">
        <v>66</v>
      </c>
      <c r="F57" s="49">
        <f t="shared" ref="F57:F63" si="0">SUM(G57:J57)</f>
        <v>106.98000000000025</v>
      </c>
      <c r="G57" s="70">
        <f>SUM(G58:G59)</f>
        <v>0</v>
      </c>
      <c r="H57" s="70">
        <f>SUM(H58:H59)</f>
        <v>35.619999999999997</v>
      </c>
      <c r="I57" s="70">
        <f>SUM(I58:I59)</f>
        <v>69.313000000000002</v>
      </c>
      <c r="J57" s="52">
        <f>SUM(J58:J59)</f>
        <v>2.0470000000002528</v>
      </c>
      <c r="K57" s="13"/>
    </row>
    <row r="58" spans="1:11" ht="24" customHeight="1">
      <c r="A58" s="5"/>
      <c r="B58" s="1"/>
      <c r="C58" s="12"/>
      <c r="D58" s="47" t="s">
        <v>67</v>
      </c>
      <c r="E58" s="48" t="s">
        <v>68</v>
      </c>
      <c r="F58" s="49">
        <f t="shared" si="0"/>
        <v>0</v>
      </c>
      <c r="G58" s="50"/>
      <c r="H58" s="50"/>
      <c r="I58" s="50"/>
      <c r="J58" s="51"/>
      <c r="K58" s="13"/>
    </row>
    <row r="59" spans="1:11" ht="24" customHeight="1">
      <c r="A59" s="5"/>
      <c r="B59" s="1"/>
      <c r="C59" s="12"/>
      <c r="D59" s="47" t="s">
        <v>69</v>
      </c>
      <c r="E59" s="83" t="s">
        <v>70</v>
      </c>
      <c r="F59" s="49">
        <f t="shared" si="0"/>
        <v>106.98000000000025</v>
      </c>
      <c r="G59" s="50"/>
      <c r="H59" s="50">
        <v>35.619999999999997</v>
      </c>
      <c r="I59" s="50">
        <v>69.313000000000002</v>
      </c>
      <c r="J59" s="51">
        <f>H18-H33-H57+I23-I33-I57-J33</f>
        <v>2.0470000000002528</v>
      </c>
      <c r="K59" s="13"/>
    </row>
    <row r="60" spans="1:11" ht="9" customHeight="1">
      <c r="A60" s="5"/>
      <c r="B60" s="1"/>
      <c r="C60" s="12"/>
      <c r="D60" s="73"/>
      <c r="E60" s="74"/>
      <c r="F60" s="75"/>
      <c r="G60" s="76"/>
      <c r="H60" s="76"/>
      <c r="I60" s="76"/>
      <c r="J60" s="77"/>
      <c r="K60" s="13"/>
    </row>
    <row r="61" spans="1:11" ht="30" customHeight="1">
      <c r="A61" s="5"/>
      <c r="B61" s="1"/>
      <c r="C61" s="12"/>
      <c r="D61" s="47" t="s">
        <v>71</v>
      </c>
      <c r="E61" s="68" t="s">
        <v>72</v>
      </c>
      <c r="F61" s="49">
        <f t="shared" si="0"/>
        <v>0</v>
      </c>
      <c r="G61" s="50"/>
      <c r="H61" s="50"/>
      <c r="I61" s="50"/>
      <c r="J61" s="51"/>
      <c r="K61" s="13"/>
    </row>
    <row r="62" spans="1:11" ht="30" customHeight="1">
      <c r="A62" s="5"/>
      <c r="B62" s="1"/>
      <c r="C62" s="12"/>
      <c r="D62" s="47" t="s">
        <v>73</v>
      </c>
      <c r="E62" s="68" t="s">
        <v>74</v>
      </c>
      <c r="F62" s="49">
        <f t="shared" si="0"/>
        <v>0</v>
      </c>
      <c r="G62" s="50"/>
      <c r="H62" s="50"/>
      <c r="I62" s="50"/>
      <c r="J62" s="51"/>
      <c r="K62" s="13"/>
    </row>
    <row r="63" spans="1:11" ht="30" customHeight="1">
      <c r="A63" s="5"/>
      <c r="B63" s="1"/>
      <c r="C63" s="12"/>
      <c r="D63" s="84" t="s">
        <v>75</v>
      </c>
      <c r="E63" s="85" t="s">
        <v>76</v>
      </c>
      <c r="F63" s="86">
        <f t="shared" si="0"/>
        <v>-7.1054273576010019E-15</v>
      </c>
      <c r="G63" s="87">
        <f>G18-G33-G54-G55-G57+G61-G62</f>
        <v>0</v>
      </c>
      <c r="H63" s="87">
        <f>H18+H28-H33-H54-H55-H57+H61-H62</f>
        <v>7.1054273576010019E-15</v>
      </c>
      <c r="I63" s="87">
        <f>I18+I28-I33-I54-I55-I57+I61-I62</f>
        <v>-1.4210854715202004E-14</v>
      </c>
      <c r="J63" s="88">
        <f>J18+J28-J33-J55-J57+J61-J62</f>
        <v>0</v>
      </c>
      <c r="K63" s="13"/>
    </row>
    <row r="64" spans="1:11" ht="18" customHeight="1">
      <c r="A64" s="5"/>
      <c r="B64" s="1"/>
      <c r="C64" s="12"/>
      <c r="D64" s="123" t="s">
        <v>77</v>
      </c>
      <c r="E64" s="124"/>
      <c r="F64" s="124"/>
      <c r="G64" s="124"/>
      <c r="H64" s="124"/>
      <c r="I64" s="124"/>
      <c r="J64" s="125"/>
      <c r="K64" s="13"/>
    </row>
    <row r="65" spans="1:11" ht="30" customHeight="1">
      <c r="A65" s="5"/>
      <c r="B65" s="1"/>
      <c r="C65" s="12"/>
      <c r="D65" s="42" t="s">
        <v>10</v>
      </c>
      <c r="E65" s="43" t="s">
        <v>11</v>
      </c>
      <c r="F65" s="44">
        <f>SUM(G65:J65)</f>
        <v>5.7310166666666671</v>
      </c>
      <c r="G65" s="45">
        <f>SUM(G66,G67,G70,G74)</f>
        <v>0</v>
      </c>
      <c r="H65" s="45">
        <f>SUM(H66,H67,H70,H74)</f>
        <v>5.6031166666666667</v>
      </c>
      <c r="I65" s="45">
        <f>SUM(I66,I67,I70,I74)</f>
        <v>0.12789999999999999</v>
      </c>
      <c r="J65" s="46">
        <f>SUM(J66,J67,J70,J74)</f>
        <v>0</v>
      </c>
      <c r="K65" s="13"/>
    </row>
    <row r="66" spans="1:11" ht="24" customHeight="1">
      <c r="A66" s="5"/>
      <c r="B66" s="1"/>
      <c r="C66" s="12"/>
      <c r="D66" s="47" t="s">
        <v>12</v>
      </c>
      <c r="E66" s="48" t="s">
        <v>78</v>
      </c>
      <c r="F66" s="49">
        <f>SUM(G66:J66)</f>
        <v>5.6031166666666667</v>
      </c>
      <c r="G66" s="50">
        <f>G19/672</f>
        <v>0</v>
      </c>
      <c r="H66" s="50">
        <f>H19/720</f>
        <v>5.6031166666666667</v>
      </c>
      <c r="I66" s="50">
        <f>I19/720</f>
        <v>0</v>
      </c>
      <c r="J66" s="50">
        <f>J19/720</f>
        <v>0</v>
      </c>
      <c r="K66" s="13"/>
    </row>
    <row r="67" spans="1:11" ht="24" customHeight="1">
      <c r="A67" s="5"/>
      <c r="B67" s="1"/>
      <c r="C67" s="12"/>
      <c r="D67" s="47" t="s">
        <v>14</v>
      </c>
      <c r="E67" s="48" t="s">
        <v>15</v>
      </c>
      <c r="F67" s="49">
        <f>SUM(G67:J67)</f>
        <v>0</v>
      </c>
      <c r="G67" s="49">
        <f>SUM(G68:G69)</f>
        <v>0</v>
      </c>
      <c r="H67" s="49">
        <f>SUM(H68:H69)</f>
        <v>0</v>
      </c>
      <c r="I67" s="49">
        <f>SUM(I68:I69)</f>
        <v>0</v>
      </c>
      <c r="J67" s="52">
        <f>SUM(J68:J69)</f>
        <v>0</v>
      </c>
      <c r="K67" s="13"/>
    </row>
    <row r="68" spans="1:11" s="59" customFormat="1" ht="15" hidden="1" customHeight="1">
      <c r="A68" s="53"/>
      <c r="B68" s="2"/>
      <c r="C68" s="54"/>
      <c r="D68" s="55" t="s">
        <v>16</v>
      </c>
      <c r="E68" s="56"/>
      <c r="F68" s="56"/>
      <c r="G68" s="56"/>
      <c r="H68" s="56"/>
      <c r="I68" s="56"/>
      <c r="J68" s="57"/>
      <c r="K68" s="58"/>
    </row>
    <row r="69" spans="1:11" s="59" customFormat="1" ht="15" customHeight="1">
      <c r="A69" s="53"/>
      <c r="B69" s="2"/>
      <c r="C69" s="54"/>
      <c r="D69" s="60"/>
      <c r="E69" s="89" t="s">
        <v>17</v>
      </c>
      <c r="F69" s="62"/>
      <c r="G69" s="62"/>
      <c r="H69" s="62"/>
      <c r="I69" s="62"/>
      <c r="J69" s="63"/>
      <c r="K69" s="58"/>
    </row>
    <row r="70" spans="1:11" ht="24" customHeight="1">
      <c r="A70" s="5"/>
      <c r="B70" s="1"/>
      <c r="C70" s="12"/>
      <c r="D70" s="47" t="s">
        <v>18</v>
      </c>
      <c r="E70" s="48" t="s">
        <v>19</v>
      </c>
      <c r="F70" s="49">
        <f>SUM(G70:J70)</f>
        <v>0.12789999999999999</v>
      </c>
      <c r="G70" s="49">
        <f>SUM(G71:G73)</f>
        <v>0</v>
      </c>
      <c r="H70" s="49">
        <f>SUM(H71:H73)</f>
        <v>0</v>
      </c>
      <c r="I70" s="49">
        <f>SUM(I71:I73)</f>
        <v>0.12789999999999999</v>
      </c>
      <c r="J70" s="52">
        <f>SUM(J71:J73)</f>
        <v>0</v>
      </c>
      <c r="K70" s="13"/>
    </row>
    <row r="71" spans="1:11" s="59" customFormat="1" ht="15" hidden="1" customHeight="1">
      <c r="A71" s="53"/>
      <c r="B71" s="2"/>
      <c r="C71" s="54"/>
      <c r="D71" s="55" t="s">
        <v>20</v>
      </c>
      <c r="E71" s="56"/>
      <c r="F71" s="56"/>
      <c r="G71" s="56"/>
      <c r="H71" s="56"/>
      <c r="I71" s="56"/>
      <c r="J71" s="57"/>
      <c r="K71" s="58"/>
    </row>
    <row r="72" spans="1:11" s="59" customFormat="1" ht="15" customHeight="1">
      <c r="A72" s="53"/>
      <c r="B72" s="2"/>
      <c r="C72" s="90" t="s">
        <v>21</v>
      </c>
      <c r="D72" s="65" t="s">
        <v>22</v>
      </c>
      <c r="E72" s="91" t="str">
        <f>IF('[11]46 - передача'!$E$25="", "", '[11]46 - передача'!$E$25)</f>
        <v>Филиал КВЭП ЗАО "РАМО-М"</v>
      </c>
      <c r="F72" s="49">
        <f>SUM(G72:J72)</f>
        <v>0.12789999999999999</v>
      </c>
      <c r="G72" s="50">
        <f>G25/672</f>
        <v>0</v>
      </c>
      <c r="H72" s="50">
        <f>H25/672</f>
        <v>0</v>
      </c>
      <c r="I72" s="50">
        <f>I25/720</f>
        <v>0.12789999999999999</v>
      </c>
      <c r="J72" s="50">
        <f>J25717</f>
        <v>0</v>
      </c>
      <c r="K72" s="58"/>
    </row>
    <row r="73" spans="1:11" s="59" customFormat="1" ht="15" customHeight="1">
      <c r="A73" s="53"/>
      <c r="B73" s="2"/>
      <c r="C73" s="54"/>
      <c r="D73" s="60"/>
      <c r="E73" s="89" t="s">
        <v>24</v>
      </c>
      <c r="F73" s="62"/>
      <c r="G73" s="62"/>
      <c r="H73" s="62"/>
      <c r="I73" s="62"/>
      <c r="J73" s="63"/>
      <c r="K73" s="58"/>
    </row>
    <row r="74" spans="1:11" ht="24" customHeight="1">
      <c r="A74" s="5"/>
      <c r="B74" s="1"/>
      <c r="C74" s="12"/>
      <c r="D74" s="47" t="s">
        <v>25</v>
      </c>
      <c r="E74" s="48" t="s">
        <v>26</v>
      </c>
      <c r="F74" s="49">
        <f>SUM(G74:J74)</f>
        <v>0</v>
      </c>
      <c r="G74" s="50">
        <f>G27/672</f>
        <v>0</v>
      </c>
      <c r="H74" s="50">
        <f>H27/672</f>
        <v>0</v>
      </c>
      <c r="I74" s="50">
        <f>I27/672</f>
        <v>0</v>
      </c>
      <c r="J74" s="50">
        <f>J27/672</f>
        <v>0</v>
      </c>
      <c r="K74" s="13"/>
    </row>
    <row r="75" spans="1:11" ht="30" customHeight="1">
      <c r="A75" s="5"/>
      <c r="B75" s="1"/>
      <c r="C75" s="12"/>
      <c r="D75" s="47" t="s">
        <v>27</v>
      </c>
      <c r="E75" s="68" t="s">
        <v>28</v>
      </c>
      <c r="F75" s="49">
        <f>SUM(H75:J75)</f>
        <v>2.3650277777777786</v>
      </c>
      <c r="G75" s="92"/>
      <c r="H75" s="70">
        <f>H76</f>
        <v>0</v>
      </c>
      <c r="I75" s="70">
        <f>I76+I77</f>
        <v>1.222016666666667</v>
      </c>
      <c r="J75" s="52">
        <f>J76+J77+J78</f>
        <v>1.1430111111111114</v>
      </c>
      <c r="K75" s="13"/>
    </row>
    <row r="76" spans="1:11" ht="24" customHeight="1">
      <c r="A76" s="5"/>
      <c r="B76" s="1"/>
      <c r="C76" s="12"/>
      <c r="D76" s="47" t="s">
        <v>29</v>
      </c>
      <c r="E76" s="48" t="s">
        <v>5</v>
      </c>
      <c r="F76" s="49">
        <f>SUM(H76:J76)</f>
        <v>0</v>
      </c>
      <c r="G76" s="92"/>
      <c r="H76" s="50">
        <f>H29/672</f>
        <v>0</v>
      </c>
      <c r="I76" s="50">
        <f>I29/672</f>
        <v>0</v>
      </c>
      <c r="J76" s="50">
        <f>J29/672</f>
        <v>0</v>
      </c>
      <c r="K76" s="13"/>
    </row>
    <row r="77" spans="1:11" ht="24" customHeight="1">
      <c r="A77" s="5"/>
      <c r="B77" s="1"/>
      <c r="C77" s="12"/>
      <c r="D77" s="47" t="s">
        <v>30</v>
      </c>
      <c r="E77" s="48" t="s">
        <v>6</v>
      </c>
      <c r="F77" s="49">
        <f>SUM(I77:J77)</f>
        <v>1.222016666666667</v>
      </c>
      <c r="G77" s="92"/>
      <c r="H77" s="92"/>
      <c r="I77" s="50">
        <f>I30/720</f>
        <v>1.222016666666667</v>
      </c>
      <c r="J77" s="50">
        <f>J30/672</f>
        <v>0</v>
      </c>
      <c r="K77" s="13"/>
    </row>
    <row r="78" spans="1:11" ht="24" customHeight="1">
      <c r="A78" s="5"/>
      <c r="B78" s="1"/>
      <c r="C78" s="12"/>
      <c r="D78" s="47" t="s">
        <v>31</v>
      </c>
      <c r="E78" s="48" t="s">
        <v>7</v>
      </c>
      <c r="F78" s="49">
        <f>SUM(J78)</f>
        <v>1.1430111111111114</v>
      </c>
      <c r="G78" s="92"/>
      <c r="H78" s="92"/>
      <c r="I78" s="92"/>
      <c r="J78" s="51">
        <f>J31/720</f>
        <v>1.1430111111111114</v>
      </c>
      <c r="K78" s="13"/>
    </row>
    <row r="79" spans="1:11" ht="9" customHeight="1">
      <c r="A79" s="5"/>
      <c r="B79" s="1"/>
      <c r="C79" s="12"/>
      <c r="D79" s="73"/>
      <c r="E79" s="74"/>
      <c r="F79" s="75"/>
      <c r="G79" s="76"/>
      <c r="H79" s="76"/>
      <c r="I79" s="76"/>
      <c r="J79" s="77"/>
      <c r="K79" s="13"/>
    </row>
    <row r="80" spans="1:11" ht="30" customHeight="1">
      <c r="A80" s="5"/>
      <c r="B80" s="1"/>
      <c r="C80" s="12"/>
      <c r="D80" s="47" t="s">
        <v>32</v>
      </c>
      <c r="E80" s="68" t="s">
        <v>33</v>
      </c>
      <c r="F80" s="49">
        <f>SUM(G80:J80)</f>
        <v>5.5824333333333334</v>
      </c>
      <c r="G80" s="70">
        <f>SUM(G81,G88,G92,G95,G98)</f>
        <v>0</v>
      </c>
      <c r="H80" s="70">
        <f>SUM(H81,H88,H92,H95,H98)</f>
        <v>4.3316277777777774</v>
      </c>
      <c r="I80" s="70">
        <f>SUM(I81,I88,I92,I95,I98)</f>
        <v>0.1106375</v>
      </c>
      <c r="J80" s="52">
        <f>SUM(J81,J88,J92,J95,J98)</f>
        <v>1.1401680555555556</v>
      </c>
      <c r="K80" s="13"/>
    </row>
    <row r="81" spans="1:11" ht="24" customHeight="1">
      <c r="A81" s="5"/>
      <c r="B81" s="1"/>
      <c r="C81" s="12"/>
      <c r="D81" s="47" t="s">
        <v>34</v>
      </c>
      <c r="E81" s="48" t="s">
        <v>35</v>
      </c>
      <c r="F81" s="49">
        <f>SUM(G81:J81)</f>
        <v>2.9301861111111114</v>
      </c>
      <c r="G81" s="49">
        <f>SUM(G82:G87)</f>
        <v>0</v>
      </c>
      <c r="H81" s="49">
        <f>SUM(H82:H87)</f>
        <v>1.6793805555555557</v>
      </c>
      <c r="I81" s="49">
        <f>SUM(I82:I87)</f>
        <v>0.1106375</v>
      </c>
      <c r="J81" s="52">
        <f>SUM(J82:J87)</f>
        <v>1.1401680555555556</v>
      </c>
      <c r="K81" s="13"/>
    </row>
    <row r="82" spans="1:11" s="59" customFormat="1" ht="15" hidden="1" customHeight="1">
      <c r="A82" s="53"/>
      <c r="B82" s="2"/>
      <c r="C82" s="54"/>
      <c r="D82" s="55" t="s">
        <v>36</v>
      </c>
      <c r="E82" s="56"/>
      <c r="F82" s="56"/>
      <c r="G82" s="56"/>
      <c r="H82" s="56"/>
      <c r="I82" s="56"/>
      <c r="J82" s="57"/>
      <c r="K82" s="58"/>
    </row>
    <row r="83" spans="1:11" s="59" customFormat="1" ht="15" customHeight="1">
      <c r="A83" s="53"/>
      <c r="B83" s="2"/>
      <c r="C83" s="90" t="s">
        <v>21</v>
      </c>
      <c r="D83" s="65" t="s">
        <v>37</v>
      </c>
      <c r="E83" s="91" t="str">
        <f>IF('[11]46 - передача'!$E$36="", "", '[11]46 - передача'!$E$36)</f>
        <v>ОАО "Кубаньэнергосбыт"</v>
      </c>
      <c r="F83" s="49">
        <f>SUM(G83:J83)</f>
        <v>1.3348611111111111</v>
      </c>
      <c r="G83" s="50">
        <f t="shared" ref="G83:J86" si="1">G36/720</f>
        <v>0</v>
      </c>
      <c r="H83" s="50">
        <f t="shared" si="1"/>
        <v>0.34544166666666665</v>
      </c>
      <c r="I83" s="50">
        <f t="shared" si="1"/>
        <v>7.291666666666667E-4</v>
      </c>
      <c r="J83" s="50">
        <f t="shared" si="1"/>
        <v>0.98869027777777774</v>
      </c>
      <c r="K83" s="58"/>
    </row>
    <row r="84" spans="1:11" s="59" customFormat="1" ht="15" customHeight="1">
      <c r="A84" s="53"/>
      <c r="B84" s="2"/>
      <c r="C84" s="90" t="s">
        <v>21</v>
      </c>
      <c r="D84" s="65" t="s">
        <v>39</v>
      </c>
      <c r="E84" s="91" t="str">
        <f>IF('[11]46 - передача'!$E$37="", "", '[11]46 - передача'!$E$37)</f>
        <v>ОАО "НЭСК"</v>
      </c>
      <c r="F84" s="49">
        <f>SUM(G84:J84)</f>
        <v>0.28771527777777778</v>
      </c>
      <c r="G84" s="50">
        <f t="shared" si="1"/>
        <v>0</v>
      </c>
      <c r="H84" s="50">
        <f t="shared" si="1"/>
        <v>2.6329166666666667E-2</v>
      </c>
      <c r="I84" s="50">
        <f t="shared" si="1"/>
        <v>0.10990833333333333</v>
      </c>
      <c r="J84" s="50">
        <f t="shared" si="1"/>
        <v>0.15147777777777777</v>
      </c>
      <c r="K84" s="58"/>
    </row>
    <row r="85" spans="1:11" s="59" customFormat="1" ht="15" customHeight="1">
      <c r="A85" s="53"/>
      <c r="B85" s="2"/>
      <c r="C85" s="90" t="s">
        <v>21</v>
      </c>
      <c r="D85" s="65" t="s">
        <v>41</v>
      </c>
      <c r="E85" s="91" t="str">
        <f>IF('[11]46 - передача'!$E$38="", "", '[11]46 - передача'!$E$38)</f>
        <v>ООО "Региональная энергосбытовая компания" (ОПП)</v>
      </c>
      <c r="F85" s="49">
        <f>SUM(G85:J85)</f>
        <v>0.56410972222222222</v>
      </c>
      <c r="G85" s="50">
        <f t="shared" si="1"/>
        <v>0</v>
      </c>
      <c r="H85" s="50">
        <f t="shared" si="1"/>
        <v>0.56410972222222222</v>
      </c>
      <c r="I85" s="50">
        <f t="shared" si="1"/>
        <v>0</v>
      </c>
      <c r="J85" s="50">
        <f t="shared" si="1"/>
        <v>0</v>
      </c>
      <c r="K85" s="58"/>
    </row>
    <row r="86" spans="1:11" s="59" customFormat="1" ht="15" customHeight="1">
      <c r="A86" s="53"/>
      <c r="B86" s="2"/>
      <c r="C86" s="90" t="s">
        <v>21</v>
      </c>
      <c r="D86" s="65" t="s">
        <v>43</v>
      </c>
      <c r="E86" s="91" t="str">
        <f>IF('[11]46 - передача'!$E$39="", "", '[11]46 - передача'!$E$39)</f>
        <v>ЗАО "МАРЭМ+"</v>
      </c>
      <c r="F86" s="49">
        <f>SUM(G86:J86)</f>
        <v>0.74350000000000005</v>
      </c>
      <c r="G86" s="50">
        <f t="shared" si="1"/>
        <v>0</v>
      </c>
      <c r="H86" s="50">
        <f t="shared" si="1"/>
        <v>0.74350000000000005</v>
      </c>
      <c r="I86" s="50">
        <f t="shared" si="1"/>
        <v>0</v>
      </c>
      <c r="J86" s="50">
        <f t="shared" si="1"/>
        <v>0</v>
      </c>
      <c r="K86" s="58"/>
    </row>
    <row r="87" spans="1:11" s="59" customFormat="1" ht="15" customHeight="1">
      <c r="A87" s="53"/>
      <c r="B87" s="2"/>
      <c r="C87" s="54"/>
      <c r="D87" s="60"/>
      <c r="E87" s="89" t="s">
        <v>45</v>
      </c>
      <c r="F87" s="62"/>
      <c r="G87" s="62"/>
      <c r="H87" s="62"/>
      <c r="I87" s="62"/>
      <c r="J87" s="63"/>
      <c r="K87" s="58"/>
    </row>
    <row r="88" spans="1:11" ht="24" customHeight="1">
      <c r="A88" s="5"/>
      <c r="B88" s="1"/>
      <c r="C88" s="12"/>
      <c r="D88" s="47" t="s">
        <v>46</v>
      </c>
      <c r="E88" s="48" t="s">
        <v>47</v>
      </c>
      <c r="F88" s="49">
        <f>SUM(G88:J88)</f>
        <v>2.652247222222222</v>
      </c>
      <c r="G88" s="49">
        <f>SUM(G89:G91)</f>
        <v>0</v>
      </c>
      <c r="H88" s="49">
        <f>SUM(H89:H91)</f>
        <v>2.652247222222222</v>
      </c>
      <c r="I88" s="49">
        <f>SUM(I89:I91)</f>
        <v>0</v>
      </c>
      <c r="J88" s="52">
        <f>SUM(J89:J91)</f>
        <v>0</v>
      </c>
      <c r="K88" s="13"/>
    </row>
    <row r="89" spans="1:11" s="59" customFormat="1" ht="15" hidden="1" customHeight="1">
      <c r="A89" s="53"/>
      <c r="B89" s="2"/>
      <c r="C89" s="54"/>
      <c r="D89" s="55" t="s">
        <v>48</v>
      </c>
      <c r="E89" s="56"/>
      <c r="F89" s="56"/>
      <c r="G89" s="56"/>
      <c r="H89" s="56"/>
      <c r="I89" s="56"/>
      <c r="J89" s="57"/>
      <c r="K89" s="58"/>
    </row>
    <row r="90" spans="1:11" s="59" customFormat="1" ht="15" customHeight="1">
      <c r="A90" s="53"/>
      <c r="B90" s="2"/>
      <c r="C90" s="90" t="s">
        <v>21</v>
      </c>
      <c r="D90" s="65" t="s">
        <v>49</v>
      </c>
      <c r="E90" s="91" t="str">
        <f>IF('[11]46 - передача'!$E$43="", "", '[11]46 - передача'!$E$43)</f>
        <v>ОАО "НЭСК-электросети"</v>
      </c>
      <c r="F90" s="49">
        <f>SUM(G90:J90)</f>
        <v>2.652247222222222</v>
      </c>
      <c r="G90" s="50">
        <f>G43/720</f>
        <v>0</v>
      </c>
      <c r="H90" s="50">
        <f>H43/720</f>
        <v>2.652247222222222</v>
      </c>
      <c r="I90" s="50">
        <f>I43/720</f>
        <v>0</v>
      </c>
      <c r="J90" s="50">
        <f>J43/720</f>
        <v>0</v>
      </c>
      <c r="K90" s="58"/>
    </row>
    <row r="91" spans="1:11" s="59" customFormat="1" ht="15" customHeight="1">
      <c r="A91" s="53"/>
      <c r="B91" s="2"/>
      <c r="C91" s="54"/>
      <c r="D91" s="60"/>
      <c r="E91" s="89" t="s">
        <v>17</v>
      </c>
      <c r="F91" s="62"/>
      <c r="G91" s="62"/>
      <c r="H91" s="62"/>
      <c r="I91" s="62"/>
      <c r="J91" s="63"/>
      <c r="K91" s="58"/>
    </row>
    <row r="92" spans="1:11" ht="24" customHeight="1">
      <c r="A92" s="5"/>
      <c r="B92" s="1"/>
      <c r="C92" s="12"/>
      <c r="D92" s="47" t="s">
        <v>51</v>
      </c>
      <c r="E92" s="48" t="s">
        <v>52</v>
      </c>
      <c r="F92" s="49">
        <f>SUM(G92:J92)</f>
        <v>0</v>
      </c>
      <c r="G92" s="49">
        <f>SUM(G93:G94)</f>
        <v>0</v>
      </c>
      <c r="H92" s="49">
        <f>SUM(H93:H94)</f>
        <v>0</v>
      </c>
      <c r="I92" s="49">
        <f>SUM(I93:I94)</f>
        <v>0</v>
      </c>
      <c r="J92" s="52">
        <f>SUM(J93:J94)</f>
        <v>0</v>
      </c>
      <c r="K92" s="13"/>
    </row>
    <row r="93" spans="1:11" s="59" customFormat="1" ht="15" hidden="1" customHeight="1">
      <c r="A93" s="53"/>
      <c r="B93" s="2"/>
      <c r="C93" s="54"/>
      <c r="D93" s="55" t="s">
        <v>53</v>
      </c>
      <c r="E93" s="56"/>
      <c r="F93" s="56"/>
      <c r="G93" s="56"/>
      <c r="H93" s="56"/>
      <c r="I93" s="56"/>
      <c r="J93" s="57"/>
      <c r="K93" s="58"/>
    </row>
    <row r="94" spans="1:11" s="59" customFormat="1" ht="15" customHeight="1">
      <c r="A94" s="53"/>
      <c r="B94" s="2"/>
      <c r="C94" s="54"/>
      <c r="D94" s="60"/>
      <c r="E94" s="89" t="s">
        <v>24</v>
      </c>
      <c r="F94" s="62"/>
      <c r="G94" s="62"/>
      <c r="H94" s="62"/>
      <c r="I94" s="62"/>
      <c r="J94" s="63"/>
      <c r="K94" s="58"/>
    </row>
    <row r="95" spans="1:11" ht="24" customHeight="1">
      <c r="C95" s="54"/>
      <c r="D95" s="47" t="s">
        <v>54</v>
      </c>
      <c r="E95" s="78" t="s">
        <v>55</v>
      </c>
      <c r="F95" s="70">
        <f>SUM(G95:J95)</f>
        <v>0</v>
      </c>
      <c r="G95" s="70">
        <f>SUM(G96:G97)</f>
        <v>0</v>
      </c>
      <c r="H95" s="70">
        <f>SUM(H96:H97)</f>
        <v>0</v>
      </c>
      <c r="I95" s="70">
        <f>SUM(I96:I97)</f>
        <v>0</v>
      </c>
      <c r="J95" s="52">
        <f>SUM(J96:J97)</f>
        <v>0</v>
      </c>
      <c r="K95" s="58"/>
    </row>
    <row r="96" spans="1:11" s="59" customFormat="1" ht="15" hidden="1" customHeight="1">
      <c r="A96" s="53"/>
      <c r="B96" s="2"/>
      <c r="C96" s="54"/>
      <c r="D96" s="55" t="s">
        <v>56</v>
      </c>
      <c r="E96" s="56"/>
      <c r="F96" s="56"/>
      <c r="G96" s="56"/>
      <c r="H96" s="56"/>
      <c r="I96" s="56"/>
      <c r="J96" s="57"/>
      <c r="K96" s="58"/>
    </row>
    <row r="97" spans="1:11" ht="15" customHeight="1">
      <c r="C97" s="54"/>
      <c r="D97" s="79"/>
      <c r="E97" s="89" t="s">
        <v>57</v>
      </c>
      <c r="F97" s="80"/>
      <c r="G97" s="80"/>
      <c r="H97" s="80"/>
      <c r="I97" s="80"/>
      <c r="J97" s="81"/>
      <c r="K97" s="58"/>
    </row>
    <row r="98" spans="1:11" ht="24" customHeight="1">
      <c r="A98" s="5"/>
      <c r="B98" s="1"/>
      <c r="C98" s="12"/>
      <c r="D98" s="47" t="s">
        <v>58</v>
      </c>
      <c r="E98" s="48" t="s">
        <v>59</v>
      </c>
      <c r="F98" s="49">
        <f>SUM(G98:J98)</f>
        <v>0</v>
      </c>
      <c r="G98" s="49">
        <f>SUM(G99:G100)</f>
        <v>0</v>
      </c>
      <c r="H98" s="49">
        <f>SUM(H99:H100)</f>
        <v>0</v>
      </c>
      <c r="I98" s="49">
        <f>SUM(I99:I100)</f>
        <v>0</v>
      </c>
      <c r="J98" s="52">
        <f>SUM(J99:J100)</f>
        <v>0</v>
      </c>
      <c r="K98" s="13"/>
    </row>
    <row r="99" spans="1:11" s="59" customFormat="1" ht="15" hidden="1" customHeight="1">
      <c r="A99" s="53"/>
      <c r="B99" s="2"/>
      <c r="C99" s="54"/>
      <c r="D99" s="55" t="s">
        <v>60</v>
      </c>
      <c r="E99" s="56"/>
      <c r="F99" s="56"/>
      <c r="G99" s="56"/>
      <c r="H99" s="56"/>
      <c r="I99" s="56"/>
      <c r="J99" s="57"/>
      <c r="K99" s="58"/>
    </row>
    <row r="100" spans="1:11" s="59" customFormat="1" ht="15" customHeight="1">
      <c r="A100" s="53"/>
      <c r="B100" s="2"/>
      <c r="C100" s="54"/>
      <c r="D100" s="60"/>
      <c r="E100" s="89" t="s">
        <v>17</v>
      </c>
      <c r="F100" s="62"/>
      <c r="G100" s="62"/>
      <c r="H100" s="62"/>
      <c r="I100" s="62"/>
      <c r="J100" s="63"/>
      <c r="K100" s="58"/>
    </row>
    <row r="101" spans="1:11" ht="30" customHeight="1">
      <c r="A101" s="5"/>
      <c r="B101" s="1"/>
      <c r="C101" s="12"/>
      <c r="D101" s="47" t="s">
        <v>61</v>
      </c>
      <c r="E101" s="68" t="s">
        <v>62</v>
      </c>
      <c r="F101" s="49">
        <f>SUM(G101:I101)</f>
        <v>2.3650277777777786</v>
      </c>
      <c r="G101" s="70">
        <f>SUM(G76:J76)</f>
        <v>0</v>
      </c>
      <c r="H101" s="70">
        <f>SUM(G77:J77)</f>
        <v>1.222016666666667</v>
      </c>
      <c r="I101" s="70">
        <f>SUM(G78:J78)</f>
        <v>1.1430111111111114</v>
      </c>
      <c r="J101" s="82"/>
      <c r="K101" s="13"/>
    </row>
    <row r="102" spans="1:11" ht="30" customHeight="1">
      <c r="A102" s="5"/>
      <c r="B102" s="1"/>
      <c r="C102" s="12"/>
      <c r="D102" s="47" t="s">
        <v>63</v>
      </c>
      <c r="E102" s="68" t="s">
        <v>64</v>
      </c>
      <c r="F102" s="49">
        <f t="shared" ref="F102:F110" si="2">SUM(G102:J102)</f>
        <v>0</v>
      </c>
      <c r="G102" s="50">
        <f>G55/720</f>
        <v>0</v>
      </c>
      <c r="H102" s="50">
        <f>H55/720</f>
        <v>0</v>
      </c>
      <c r="I102" s="50">
        <f>I55/720</f>
        <v>0</v>
      </c>
      <c r="J102" s="50">
        <f>J55/720</f>
        <v>0</v>
      </c>
      <c r="K102" s="13"/>
    </row>
    <row r="103" spans="1:11" ht="9" customHeight="1">
      <c r="A103" s="5"/>
      <c r="B103" s="1"/>
      <c r="C103" s="12"/>
      <c r="D103" s="73"/>
      <c r="E103" s="74"/>
      <c r="F103" s="75"/>
      <c r="G103" s="76"/>
      <c r="H103" s="76"/>
      <c r="I103" s="76"/>
      <c r="J103" s="77"/>
      <c r="K103" s="13"/>
    </row>
    <row r="104" spans="1:11" ht="30" customHeight="1">
      <c r="A104" s="5"/>
      <c r="B104" s="1"/>
      <c r="C104" s="12"/>
      <c r="D104" s="47" t="s">
        <v>65</v>
      </c>
      <c r="E104" s="68" t="s">
        <v>66</v>
      </c>
      <c r="F104" s="49">
        <f>SUM(G104:J104)</f>
        <v>0.14858333333333371</v>
      </c>
      <c r="G104" s="70">
        <f>SUM(G105:G106)</f>
        <v>0</v>
      </c>
      <c r="H104" s="70">
        <f>SUM(H105:H106)</f>
        <v>4.9472222222222216E-2</v>
      </c>
      <c r="I104" s="70">
        <f>SUM(I105:I106)</f>
        <v>9.6268055555555565E-2</v>
      </c>
      <c r="J104" s="52">
        <f>SUM(J105:J106)</f>
        <v>2.8430555555559065E-3</v>
      </c>
      <c r="K104" s="13"/>
    </row>
    <row r="105" spans="1:11" ht="24" customHeight="1">
      <c r="A105" s="5"/>
      <c r="B105" s="1"/>
      <c r="C105" s="12"/>
      <c r="D105" s="47" t="s">
        <v>67</v>
      </c>
      <c r="E105" s="48" t="s">
        <v>68</v>
      </c>
      <c r="F105" s="49">
        <f t="shared" si="2"/>
        <v>0</v>
      </c>
      <c r="G105" s="50">
        <f t="shared" ref="G105:J106" si="3">G58/720</f>
        <v>0</v>
      </c>
      <c r="H105" s="50">
        <f t="shared" si="3"/>
        <v>0</v>
      </c>
      <c r="I105" s="50">
        <f t="shared" si="3"/>
        <v>0</v>
      </c>
      <c r="J105" s="50">
        <f t="shared" si="3"/>
        <v>0</v>
      </c>
      <c r="K105" s="13"/>
    </row>
    <row r="106" spans="1:11" ht="24" customHeight="1">
      <c r="A106" s="5"/>
      <c r="B106" s="1"/>
      <c r="C106" s="12"/>
      <c r="D106" s="47" t="s">
        <v>69</v>
      </c>
      <c r="E106" s="83" t="s">
        <v>70</v>
      </c>
      <c r="F106" s="49">
        <f t="shared" si="2"/>
        <v>0.14858333333333371</v>
      </c>
      <c r="G106" s="50">
        <f t="shared" si="3"/>
        <v>0</v>
      </c>
      <c r="H106" s="50">
        <f>H59/720</f>
        <v>4.9472222222222216E-2</v>
      </c>
      <c r="I106" s="50">
        <f>I59/720</f>
        <v>9.6268055555555565E-2</v>
      </c>
      <c r="J106" s="50">
        <f>J59/720</f>
        <v>2.8430555555559065E-3</v>
      </c>
      <c r="K106" s="13"/>
    </row>
    <row r="107" spans="1:11" ht="9" customHeight="1">
      <c r="A107" s="5"/>
      <c r="B107" s="1"/>
      <c r="C107" s="12"/>
      <c r="D107" s="73"/>
      <c r="E107" s="74"/>
      <c r="F107" s="75"/>
      <c r="G107" s="76"/>
      <c r="H107" s="76"/>
      <c r="I107" s="76"/>
      <c r="J107" s="77"/>
      <c r="K107" s="13"/>
    </row>
    <row r="108" spans="1:11" ht="30" customHeight="1">
      <c r="A108" s="5"/>
      <c r="B108" s="1"/>
      <c r="C108" s="12"/>
      <c r="D108" s="47" t="s">
        <v>71</v>
      </c>
      <c r="E108" s="68" t="s">
        <v>72</v>
      </c>
      <c r="F108" s="49">
        <f t="shared" si="2"/>
        <v>0</v>
      </c>
      <c r="G108" s="50">
        <f t="shared" ref="G108:J109" si="4">G61/720</f>
        <v>0</v>
      </c>
      <c r="H108" s="50">
        <f t="shared" si="4"/>
        <v>0</v>
      </c>
      <c r="I108" s="50">
        <f t="shared" si="4"/>
        <v>0</v>
      </c>
      <c r="J108" s="50">
        <f t="shared" si="4"/>
        <v>0</v>
      </c>
      <c r="K108" s="13"/>
    </row>
    <row r="109" spans="1:11" ht="30" customHeight="1">
      <c r="A109" s="5"/>
      <c r="B109" s="1"/>
      <c r="C109" s="12"/>
      <c r="D109" s="47" t="s">
        <v>73</v>
      </c>
      <c r="E109" s="68" t="s">
        <v>74</v>
      </c>
      <c r="F109" s="49">
        <f t="shared" si="2"/>
        <v>0</v>
      </c>
      <c r="G109" s="50">
        <f t="shared" si="4"/>
        <v>0</v>
      </c>
      <c r="H109" s="50">
        <f t="shared" si="4"/>
        <v>0</v>
      </c>
      <c r="I109" s="50">
        <f t="shared" si="4"/>
        <v>0</v>
      </c>
      <c r="J109" s="50">
        <f t="shared" si="4"/>
        <v>0</v>
      </c>
      <c r="K109" s="13"/>
    </row>
    <row r="110" spans="1:11" ht="30" customHeight="1">
      <c r="A110" s="5"/>
      <c r="B110" s="1"/>
      <c r="C110" s="12"/>
      <c r="D110" s="84" t="s">
        <v>75</v>
      </c>
      <c r="E110" s="85" t="s">
        <v>76</v>
      </c>
      <c r="F110" s="86">
        <f t="shared" si="2"/>
        <v>4.5970172113385388E-17</v>
      </c>
      <c r="G110" s="87">
        <f>G65-G80-G101-G102-G104+G108-G109</f>
        <v>0</v>
      </c>
      <c r="H110" s="87">
        <f>H65+H75-H80-H101-H102-H104+H108-H109</f>
        <v>1.457167719820518E-16</v>
      </c>
      <c r="I110" s="87">
        <f>I65+I75-I80-I101-I102-I104+I108-I109</f>
        <v>-5.5511151231257827E-17</v>
      </c>
      <c r="J110" s="88">
        <f>J65+J75-J80-J102-J104+J108-J109</f>
        <v>-4.4235448637408581E-17</v>
      </c>
      <c r="K110" s="13"/>
    </row>
    <row r="111" spans="1:11" ht="18" customHeight="1">
      <c r="A111" s="5"/>
      <c r="B111" s="1"/>
      <c r="C111" s="12"/>
      <c r="D111" s="126" t="s">
        <v>79</v>
      </c>
      <c r="E111" s="127"/>
      <c r="F111" s="127"/>
      <c r="G111" s="127"/>
      <c r="H111" s="127"/>
      <c r="I111" s="127"/>
      <c r="J111" s="128"/>
      <c r="K111" s="13"/>
    </row>
    <row r="112" spans="1:11" ht="30" customHeight="1">
      <c r="A112" s="5"/>
      <c r="B112" s="1"/>
      <c r="C112" s="12"/>
      <c r="D112" s="42" t="s">
        <v>10</v>
      </c>
      <c r="E112" s="93" t="s">
        <v>80</v>
      </c>
      <c r="F112" s="45">
        <f>SUM(G112:J112)</f>
        <v>10.55</v>
      </c>
      <c r="G112" s="94"/>
      <c r="H112" s="94">
        <v>10.55</v>
      </c>
      <c r="I112" s="94"/>
      <c r="J112" s="94"/>
      <c r="K112" s="13"/>
    </row>
    <row r="113" spans="1:11" ht="30" customHeight="1">
      <c r="A113" s="5"/>
      <c r="B113" s="1"/>
      <c r="C113" s="12"/>
      <c r="D113" s="84" t="s">
        <v>27</v>
      </c>
      <c r="E113" s="95" t="s">
        <v>81</v>
      </c>
      <c r="F113" s="87">
        <f>SUM(G113:J113)</f>
        <v>18.32</v>
      </c>
      <c r="G113" s="96"/>
      <c r="H113" s="94">
        <v>12.6</v>
      </c>
      <c r="I113" s="94">
        <v>5.72</v>
      </c>
      <c r="J113" s="72"/>
      <c r="K113" s="13"/>
    </row>
    <row r="114" spans="1:11" ht="18" customHeight="1">
      <c r="A114" s="5"/>
      <c r="B114" s="1"/>
      <c r="C114" s="12"/>
      <c r="D114" s="116" t="s">
        <v>82</v>
      </c>
      <c r="E114" s="117"/>
      <c r="F114" s="117"/>
      <c r="G114" s="117"/>
      <c r="H114" s="117"/>
      <c r="I114" s="117"/>
      <c r="J114" s="118"/>
      <c r="K114" s="13"/>
    </row>
    <row r="115" spans="1:11" ht="30" customHeight="1">
      <c r="A115" s="5"/>
      <c r="B115" s="1"/>
      <c r="C115" s="12"/>
      <c r="D115" s="42" t="s">
        <v>10</v>
      </c>
      <c r="E115" s="93" t="s">
        <v>4</v>
      </c>
      <c r="F115" s="45">
        <f>SUM(G115:J115)</f>
        <v>2228.3081624799997</v>
      </c>
      <c r="G115" s="97">
        <f>SUM(G116,G119,G122)</f>
        <v>0</v>
      </c>
      <c r="H115" s="97">
        <f>SUM(H116,H119,H122)</f>
        <v>1579.44969988</v>
      </c>
      <c r="I115" s="97">
        <f>SUM(I116,I119,I122)</f>
        <v>540.25882350999996</v>
      </c>
      <c r="J115" s="98">
        <f>SUM(J116,J119,J122)</f>
        <v>108.59963908999998</v>
      </c>
      <c r="K115" s="13"/>
    </row>
    <row r="116" spans="1:11" s="59" customFormat="1" ht="24" customHeight="1">
      <c r="A116" s="53"/>
      <c r="B116" s="2"/>
      <c r="C116" s="54"/>
      <c r="D116" s="47" t="s">
        <v>12</v>
      </c>
      <c r="E116" s="78" t="s">
        <v>83</v>
      </c>
      <c r="F116" s="70">
        <f>SUM(G116:J116)</f>
        <v>0</v>
      </c>
      <c r="G116" s="70">
        <f>SUM(G117:G118)</f>
        <v>0</v>
      </c>
      <c r="H116" s="70">
        <f>SUM(H117:H118)</f>
        <v>0</v>
      </c>
      <c r="I116" s="70">
        <f>SUM(I117:I118)</f>
        <v>0</v>
      </c>
      <c r="J116" s="52">
        <f>SUM(J117:J118)</f>
        <v>0</v>
      </c>
      <c r="K116" s="58"/>
    </row>
    <row r="117" spans="1:11" s="59" customFormat="1" ht="15" hidden="1" customHeight="1">
      <c r="A117" s="53"/>
      <c r="B117" s="2"/>
      <c r="C117" s="54"/>
      <c r="D117" s="55" t="s">
        <v>84</v>
      </c>
      <c r="E117" s="56"/>
      <c r="F117" s="56"/>
      <c r="G117" s="56"/>
      <c r="H117" s="56"/>
      <c r="I117" s="56"/>
      <c r="J117" s="57"/>
      <c r="K117" s="58"/>
    </row>
    <row r="118" spans="1:11" s="59" customFormat="1" ht="15" customHeight="1">
      <c r="A118" s="53"/>
      <c r="B118" s="2"/>
      <c r="C118" s="54"/>
      <c r="D118" s="60"/>
      <c r="E118" s="61" t="s">
        <v>45</v>
      </c>
      <c r="F118" s="62"/>
      <c r="G118" s="62"/>
      <c r="H118" s="62"/>
      <c r="I118" s="62"/>
      <c r="J118" s="63"/>
      <c r="K118" s="58"/>
    </row>
    <row r="119" spans="1:11" ht="24" customHeight="1">
      <c r="A119" s="1"/>
      <c r="B119" s="1"/>
      <c r="C119" s="12"/>
      <c r="D119" s="47" t="s">
        <v>14</v>
      </c>
      <c r="E119" s="78" t="s">
        <v>85</v>
      </c>
      <c r="F119" s="70">
        <f>SUM(G119:J119)</f>
        <v>0</v>
      </c>
      <c r="G119" s="70">
        <f>SUM(G120:G121)</f>
        <v>0</v>
      </c>
      <c r="H119" s="70">
        <f>SUM(H120:H121)</f>
        <v>0</v>
      </c>
      <c r="I119" s="70">
        <f>SUM(I120:I121)</f>
        <v>0</v>
      </c>
      <c r="J119" s="52">
        <f>SUM(J120:J121)</f>
        <v>0</v>
      </c>
      <c r="K119" s="13"/>
    </row>
    <row r="120" spans="1:11" s="59" customFormat="1" ht="15" hidden="1" customHeight="1">
      <c r="A120" s="53" t="s">
        <v>86</v>
      </c>
      <c r="B120" s="2"/>
      <c r="C120" s="54"/>
      <c r="D120" s="55" t="s">
        <v>16</v>
      </c>
      <c r="E120" s="56"/>
      <c r="F120" s="56"/>
      <c r="G120" s="56"/>
      <c r="H120" s="56"/>
      <c r="I120" s="56"/>
      <c r="J120" s="57"/>
      <c r="K120" s="58"/>
    </row>
    <row r="121" spans="1:11" s="59" customFormat="1" ht="15" customHeight="1">
      <c r="A121" s="53"/>
      <c r="B121" s="2"/>
      <c r="C121" s="54"/>
      <c r="D121" s="99"/>
      <c r="E121" s="61" t="s">
        <v>17</v>
      </c>
      <c r="F121" s="100"/>
      <c r="G121" s="100"/>
      <c r="H121" s="100"/>
      <c r="I121" s="100"/>
      <c r="J121" s="101"/>
      <c r="K121" s="58"/>
    </row>
    <row r="122" spans="1:11" s="59" customFormat="1" ht="24" customHeight="1">
      <c r="A122" s="53"/>
      <c r="B122" s="2"/>
      <c r="C122" s="54"/>
      <c r="D122" s="47" t="s">
        <v>18</v>
      </c>
      <c r="E122" s="78" t="s">
        <v>55</v>
      </c>
      <c r="F122" s="70">
        <f>SUM(G122:J122)</f>
        <v>2228.3081624799997</v>
      </c>
      <c r="G122" s="70">
        <f>SUM(G123:G126)</f>
        <v>0</v>
      </c>
      <c r="H122" s="70">
        <f>SUM(H123:H126)</f>
        <v>1579.44969988</v>
      </c>
      <c r="I122" s="70">
        <f>SUM(I123:I126)</f>
        <v>540.25882350999996</v>
      </c>
      <c r="J122" s="52">
        <f>SUM(J123:J126)</f>
        <v>108.59963908999998</v>
      </c>
      <c r="K122" s="58"/>
    </row>
    <row r="123" spans="1:11" s="59" customFormat="1" ht="15" hidden="1" customHeight="1">
      <c r="A123" s="53"/>
      <c r="B123" s="2"/>
      <c r="C123" s="54"/>
      <c r="D123" s="55" t="s">
        <v>20</v>
      </c>
      <c r="E123" s="56"/>
      <c r="F123" s="56"/>
      <c r="G123" s="56"/>
      <c r="H123" s="56"/>
      <c r="I123" s="56"/>
      <c r="J123" s="57"/>
      <c r="K123" s="58"/>
    </row>
    <row r="124" spans="1:11" s="59" customFormat="1" ht="15" customHeight="1">
      <c r="A124" s="53"/>
      <c r="B124" s="2"/>
      <c r="C124" s="64" t="s">
        <v>21</v>
      </c>
      <c r="D124" s="65" t="s">
        <v>22</v>
      </c>
      <c r="E124" s="66" t="s">
        <v>87</v>
      </c>
      <c r="F124" s="49">
        <f>SUM(G124:J124)</f>
        <v>1696.5880864000001</v>
      </c>
      <c r="G124" s="50"/>
      <c r="H124" s="50">
        <f>H113*92.60852</f>
        <v>1166.867352</v>
      </c>
      <c r="I124" s="50">
        <f>I113*92.60852</f>
        <v>529.72073439999997</v>
      </c>
      <c r="J124" s="67"/>
      <c r="K124" s="58"/>
    </row>
    <row r="125" spans="1:11" s="59" customFormat="1" ht="15" customHeight="1">
      <c r="A125" s="53"/>
      <c r="B125" s="2"/>
      <c r="C125" s="64" t="s">
        <v>21</v>
      </c>
      <c r="D125" s="65" t="s">
        <v>88</v>
      </c>
      <c r="E125" s="66" t="s">
        <v>89</v>
      </c>
      <c r="F125" s="49">
        <f>SUM(G125:J125)</f>
        <v>531.7200760799999</v>
      </c>
      <c r="G125" s="50"/>
      <c r="H125" s="50">
        <f>H33*0.13229</f>
        <v>412.58234787999999</v>
      </c>
      <c r="I125" s="50">
        <f>I33*0.13229</f>
        <v>10.53808911</v>
      </c>
      <c r="J125" s="50">
        <f>J33*0.13229</f>
        <v>108.59963908999998</v>
      </c>
      <c r="K125" s="58"/>
    </row>
    <row r="126" spans="1:11" s="59" customFormat="1" ht="15" customHeight="1">
      <c r="A126" s="2"/>
      <c r="B126" s="2"/>
      <c r="C126" s="54"/>
      <c r="D126" s="79"/>
      <c r="E126" s="102" t="s">
        <v>57</v>
      </c>
      <c r="F126" s="80"/>
      <c r="G126" s="80"/>
      <c r="H126" s="80"/>
      <c r="I126" s="80"/>
      <c r="J126" s="81"/>
      <c r="K126" s="58"/>
    </row>
    <row r="127" spans="1:11" s="59" customFormat="1" ht="18" customHeight="1">
      <c r="A127" s="2"/>
      <c r="B127" s="2"/>
      <c r="C127" s="54"/>
      <c r="D127" s="116" t="s">
        <v>90</v>
      </c>
      <c r="E127" s="117"/>
      <c r="F127" s="117"/>
      <c r="G127" s="117"/>
      <c r="H127" s="117"/>
      <c r="I127" s="117"/>
      <c r="J127" s="118"/>
      <c r="K127" s="58"/>
    </row>
    <row r="128" spans="1:11" s="59" customFormat="1" ht="24" customHeight="1">
      <c r="A128" s="2"/>
      <c r="B128" s="2"/>
      <c r="C128" s="54"/>
      <c r="D128" s="42" t="s">
        <v>10</v>
      </c>
      <c r="E128" s="103" t="s">
        <v>91</v>
      </c>
      <c r="F128" s="45">
        <f>SUM(G128:J128)</f>
        <v>0</v>
      </c>
      <c r="G128" s="44">
        <f>SUM(G129:G130)</f>
        <v>0</v>
      </c>
      <c r="H128" s="44">
        <f>SUM(H129:H130)</f>
        <v>0</v>
      </c>
      <c r="I128" s="44">
        <f>SUM(I129:I130)</f>
        <v>0</v>
      </c>
      <c r="J128" s="46">
        <f>SUM(J129:J130)</f>
        <v>0</v>
      </c>
      <c r="K128" s="58"/>
    </row>
    <row r="129" spans="1:11" s="59" customFormat="1" ht="15" hidden="1" customHeight="1">
      <c r="A129" s="53"/>
      <c r="B129" s="2"/>
      <c r="C129" s="54"/>
      <c r="D129" s="55" t="s">
        <v>92</v>
      </c>
      <c r="E129" s="56"/>
      <c r="F129" s="56"/>
      <c r="G129" s="56"/>
      <c r="H129" s="56"/>
      <c r="I129" s="56"/>
      <c r="J129" s="57"/>
      <c r="K129" s="58"/>
    </row>
    <row r="130" spans="1:11" s="59" customFormat="1" ht="15" customHeight="1">
      <c r="A130" s="2"/>
      <c r="B130" s="2"/>
      <c r="C130" s="54"/>
      <c r="D130" s="79"/>
      <c r="E130" s="102" t="s">
        <v>93</v>
      </c>
      <c r="F130" s="80"/>
      <c r="G130" s="80"/>
      <c r="H130" s="80"/>
      <c r="I130" s="80"/>
      <c r="J130" s="81"/>
      <c r="K130" s="58"/>
    </row>
    <row r="131" spans="1:11" ht="18" customHeight="1">
      <c r="A131" s="1"/>
      <c r="B131" s="104"/>
      <c r="C131" s="54"/>
      <c r="D131" s="116" t="s">
        <v>94</v>
      </c>
      <c r="E131" s="117"/>
      <c r="F131" s="117"/>
      <c r="G131" s="117"/>
      <c r="H131" s="117"/>
      <c r="I131" s="117"/>
      <c r="J131" s="118"/>
      <c r="K131" s="58"/>
    </row>
    <row r="132" spans="1:11" ht="30" customHeight="1">
      <c r="C132" s="54"/>
      <c r="D132" s="42" t="s">
        <v>10</v>
      </c>
      <c r="E132" s="103" t="s">
        <v>95</v>
      </c>
      <c r="F132" s="45">
        <f>SUM(G132:J132)</f>
        <v>4567.8559322033898</v>
      </c>
      <c r="G132" s="44">
        <f>SUM(G133,G136,G139)</f>
        <v>0</v>
      </c>
      <c r="H132" s="44">
        <f>SUM(H133,H136,H139)</f>
        <v>4567.8559322033898</v>
      </c>
      <c r="I132" s="44">
        <f>SUM(I133,I136,I139)</f>
        <v>0</v>
      </c>
      <c r="J132" s="46">
        <f>SUM(J133,J136,J139)</f>
        <v>0</v>
      </c>
      <c r="K132" s="58"/>
    </row>
    <row r="133" spans="1:11" ht="24" customHeight="1">
      <c r="C133" s="54"/>
      <c r="D133" s="47" t="s">
        <v>12</v>
      </c>
      <c r="E133" s="78" t="s">
        <v>83</v>
      </c>
      <c r="F133" s="70">
        <f>SUM(G133:J133)</f>
        <v>0</v>
      </c>
      <c r="G133" s="70">
        <f>SUM(G134:G135)</f>
        <v>0</v>
      </c>
      <c r="H133" s="70">
        <f>SUM(H134:H135)</f>
        <v>0</v>
      </c>
      <c r="I133" s="70">
        <f>SUM(I134:I135)</f>
        <v>0</v>
      </c>
      <c r="J133" s="52">
        <f>SUM(J134:J135)</f>
        <v>0</v>
      </c>
      <c r="K133" s="58"/>
    </row>
    <row r="134" spans="1:11" s="59" customFormat="1" ht="15" hidden="1" customHeight="1">
      <c r="A134" s="53"/>
      <c r="B134" s="2"/>
      <c r="C134" s="54"/>
      <c r="D134" s="55" t="s">
        <v>84</v>
      </c>
      <c r="E134" s="56"/>
      <c r="F134" s="56"/>
      <c r="G134" s="56"/>
      <c r="H134" s="56"/>
      <c r="I134" s="56"/>
      <c r="J134" s="57"/>
      <c r="K134" s="58"/>
    </row>
    <row r="135" spans="1:11" ht="15" customHeight="1">
      <c r="C135" s="54"/>
      <c r="D135" s="60"/>
      <c r="E135" s="89" t="s">
        <v>45</v>
      </c>
      <c r="F135" s="62"/>
      <c r="G135" s="62"/>
      <c r="H135" s="62"/>
      <c r="I135" s="62"/>
      <c r="J135" s="63"/>
      <c r="K135" s="58"/>
    </row>
    <row r="136" spans="1:11" ht="24" customHeight="1">
      <c r="C136" s="54"/>
      <c r="D136" s="47" t="s">
        <v>14</v>
      </c>
      <c r="E136" s="78" t="s">
        <v>85</v>
      </c>
      <c r="F136" s="70">
        <f>SUM(G136:J136)</f>
        <v>0</v>
      </c>
      <c r="G136" s="70">
        <f>SUM(G137:G138)</f>
        <v>0</v>
      </c>
      <c r="H136" s="70">
        <f>SUM(H137:H138)</f>
        <v>0</v>
      </c>
      <c r="I136" s="70">
        <f>SUM(I137:I138)</f>
        <v>0</v>
      </c>
      <c r="J136" s="52">
        <f>SUM(J137:J138)</f>
        <v>0</v>
      </c>
      <c r="K136" s="58"/>
    </row>
    <row r="137" spans="1:11" s="59" customFormat="1" ht="15" hidden="1" customHeight="1">
      <c r="A137" s="53"/>
      <c r="B137" s="2"/>
      <c r="C137" s="54"/>
      <c r="D137" s="55" t="s">
        <v>16</v>
      </c>
      <c r="E137" s="56"/>
      <c r="F137" s="56"/>
      <c r="G137" s="56"/>
      <c r="H137" s="56"/>
      <c r="I137" s="56"/>
      <c r="J137" s="57"/>
      <c r="K137" s="58"/>
    </row>
    <row r="138" spans="1:11" ht="15" customHeight="1">
      <c r="C138" s="54"/>
      <c r="D138" s="99"/>
      <c r="E138" s="89" t="s">
        <v>17</v>
      </c>
      <c r="F138" s="100"/>
      <c r="G138" s="100"/>
      <c r="H138" s="100"/>
      <c r="I138" s="100"/>
      <c r="J138" s="101"/>
      <c r="K138" s="58"/>
    </row>
    <row r="139" spans="1:11" ht="24" customHeight="1">
      <c r="C139" s="54"/>
      <c r="D139" s="47" t="s">
        <v>18</v>
      </c>
      <c r="E139" s="78" t="s">
        <v>55</v>
      </c>
      <c r="F139" s="70">
        <f>SUM(G139:J139)</f>
        <v>4567.8559322033898</v>
      </c>
      <c r="G139" s="70">
        <f>SUM(G140:G142)</f>
        <v>0</v>
      </c>
      <c r="H139" s="70">
        <f>SUM(H140:H142)</f>
        <v>4567.8559322033898</v>
      </c>
      <c r="I139" s="70">
        <f>SUM(I140:I142)</f>
        <v>0</v>
      </c>
      <c r="J139" s="52">
        <f>SUM(J140:J142)</f>
        <v>0</v>
      </c>
      <c r="K139" s="58"/>
    </row>
    <row r="140" spans="1:11" s="59" customFormat="1" ht="15" hidden="1" customHeight="1">
      <c r="A140" s="53"/>
      <c r="B140" s="2"/>
      <c r="C140" s="54"/>
      <c r="D140" s="55" t="s">
        <v>20</v>
      </c>
      <c r="E140" s="56"/>
      <c r="F140" s="56"/>
      <c r="G140" s="56"/>
      <c r="H140" s="56"/>
      <c r="I140" s="56"/>
      <c r="J140" s="57"/>
      <c r="K140" s="58"/>
    </row>
    <row r="141" spans="1:11" s="59" customFormat="1" ht="15" customHeight="1">
      <c r="A141" s="53"/>
      <c r="B141" s="2"/>
      <c r="C141" s="90" t="s">
        <v>21</v>
      </c>
      <c r="D141" s="65" t="s">
        <v>22</v>
      </c>
      <c r="E141" s="91" t="s">
        <v>100</v>
      </c>
      <c r="F141" s="49">
        <f>SUM(G141:J141)</f>
        <v>4567.8559322033898</v>
      </c>
      <c r="G141" s="50"/>
      <c r="H141" s="50">
        <f>5390.07/1.18</f>
        <v>4567.8559322033898</v>
      </c>
      <c r="I141" s="50"/>
      <c r="J141" s="67"/>
      <c r="K141" s="58"/>
    </row>
    <row r="142" spans="1:11" ht="15" customHeight="1">
      <c r="C142" s="54"/>
      <c r="D142" s="79"/>
      <c r="E142" s="89" t="s">
        <v>57</v>
      </c>
      <c r="F142" s="80"/>
      <c r="G142" s="80"/>
      <c r="H142" s="80"/>
      <c r="I142" s="80"/>
      <c r="J142" s="81"/>
      <c r="K142" s="58"/>
    </row>
    <row r="143" spans="1:11" ht="9" customHeight="1">
      <c r="A143" s="5"/>
      <c r="B143" s="1"/>
      <c r="C143" s="12"/>
      <c r="D143" s="73"/>
      <c r="E143" s="74"/>
      <c r="F143" s="75"/>
      <c r="G143" s="76"/>
      <c r="H143" s="76"/>
      <c r="I143" s="76"/>
      <c r="J143" s="77"/>
      <c r="K143" s="13"/>
    </row>
    <row r="144" spans="1:11" ht="30" customHeight="1">
      <c r="C144" s="54"/>
      <c r="D144" s="47" t="s">
        <v>27</v>
      </c>
      <c r="E144" s="105" t="s">
        <v>96</v>
      </c>
      <c r="F144" s="70">
        <f>SUM(G144:J144)</f>
        <v>0</v>
      </c>
      <c r="G144" s="70">
        <f>SUM(G145:G146)</f>
        <v>0</v>
      </c>
      <c r="H144" s="70">
        <f>SUM(H145:H146)</f>
        <v>0</v>
      </c>
      <c r="I144" s="70">
        <f>SUM(I145:I146)</f>
        <v>0</v>
      </c>
      <c r="J144" s="52">
        <f>SUM(J145:J146)</f>
        <v>0</v>
      </c>
      <c r="K144" s="58"/>
    </row>
    <row r="145" spans="1:11" s="59" customFormat="1" ht="15" hidden="1" customHeight="1">
      <c r="A145" s="53"/>
      <c r="B145" s="2"/>
      <c r="C145" s="54"/>
      <c r="D145" s="55" t="s">
        <v>97</v>
      </c>
      <c r="E145" s="56"/>
      <c r="F145" s="56"/>
      <c r="G145" s="56"/>
      <c r="H145" s="56"/>
      <c r="I145" s="56"/>
      <c r="J145" s="57"/>
      <c r="K145" s="58"/>
    </row>
    <row r="146" spans="1:11" ht="15" customHeight="1" thickBot="1">
      <c r="C146" s="54"/>
      <c r="D146" s="106"/>
      <c r="E146" s="107" t="s">
        <v>93</v>
      </c>
      <c r="F146" s="108"/>
      <c r="G146" s="108"/>
      <c r="H146" s="108"/>
      <c r="I146" s="108"/>
      <c r="J146" s="109"/>
      <c r="K146" s="58"/>
    </row>
    <row r="147" spans="1:11">
      <c r="C147" s="110"/>
      <c r="D147" s="111"/>
      <c r="E147" s="112"/>
      <c r="F147" s="113"/>
      <c r="G147" s="113"/>
      <c r="H147" s="113"/>
      <c r="I147" s="113"/>
      <c r="J147" s="113"/>
      <c r="K147" s="114"/>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lpstr>год</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2017-12-25T13:02:45Z</dcterms:modified>
</cp:coreProperties>
</file>